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390" windowWidth="15180" windowHeight="8220" tabRatio="915" firstSheet="2" activeTab="2"/>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9" r:id="rId11"/>
  </sheets>
  <definedNames>
    <definedName name="_xlnm._FilterDatabase" localSheetId="2" hidden="1">'Annex 2 EHV charges'!$A$10:$O$157</definedName>
    <definedName name="_xlnm._FilterDatabase" localSheetId="10" hidden="1">'SSC TPR unit rate lookup'!$A$31:$D$1120</definedName>
    <definedName name="OLE_LINK1" localSheetId="5">'Annex 3 Preserved charges'!#REF!</definedName>
    <definedName name="_xlnm.Print_Area" localSheetId="1">'Annex 1 LV and HV charges'!$A$2:$K$37</definedName>
    <definedName name="_xlnm.Print_Area" localSheetId="2">'Annex 2 EHV charges'!$A$2:$O$129</definedName>
    <definedName name="_xlnm.Print_Area" localSheetId="3">'Annex 2a Import'!$A$2:$H$129</definedName>
    <definedName name="_xlnm.Print_Area" localSheetId="4">'Annex 2b Export'!$A$2:$H$103</definedName>
    <definedName name="_xlnm.Print_Area" localSheetId="5">'Annex 3 Preserved charges'!$A$2:$J$21</definedName>
    <definedName name="_xlnm.Print_Area" localSheetId="6">'Annex 4 LDNO charges'!$A$2:$J$178</definedName>
    <definedName name="_xlnm.Print_Area" localSheetId="7">'Annex 5 LLFs'!$A$2:$F$249</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Import'!$10:$10</definedName>
    <definedName name="_xlnm.Print_Titles" localSheetId="4">'Annex 2b Export'!$10:$10</definedName>
    <definedName name="_xlnm.Print_Titles" localSheetId="6">'Annex 4 LDNO charges'!$13:$13</definedName>
    <definedName name="_xlnm.Print_Titles" localSheetId="7">'Annex 5 LLFs'!$28:$28</definedName>
    <definedName name="_xlnm.Print_Titles" localSheetId="8">'Annex 6 New Designated EHV Prop'!$4:$5</definedName>
    <definedName name="_xlnm.Print_Titles" localSheetId="9">'Nodal prices'!$2:$3</definedName>
    <definedName name="_xlnm.Print_Titles" localSheetId="10">'SSC TPR unit rate lookup'!$31:$31</definedName>
    <definedName name="Z_5032A364_B81A_48DA_88DA_AB3B86B47EE9_.wvu.PrintArea" localSheetId="1" hidden="1">'Annex 1 LV and HV charges'!$A$2:$K$37</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charges'!$A$2:$I$178</definedName>
    <definedName name="Z_5032A364_B81A_48DA_88DA_AB3B86B47EE9_.wvu.PrintArea" localSheetId="7" hidden="1">'Annex 5 LLFs'!$A$2:$F$156</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L155" i="5" l="1"/>
  <c r="L154" i="5"/>
  <c r="L130" i="5"/>
  <c r="L129" i="5"/>
  <c r="L105" i="5"/>
  <c r="L104" i="5"/>
  <c r="L80" i="5"/>
  <c r="L79" i="5"/>
  <c r="L55" i="5"/>
  <c r="L54" i="5"/>
  <c r="L31" i="5"/>
  <c r="L30" i="5"/>
  <c r="L15" i="5"/>
  <c r="L14" i="5"/>
  <c r="O15" i="2" l="1"/>
  <c r="O14" i="2"/>
  <c r="R178" i="5" l="1"/>
  <c r="P178" i="5"/>
  <c r="O178" i="5"/>
  <c r="N178" i="5"/>
  <c r="M178" i="5"/>
  <c r="R177" i="5"/>
  <c r="P177" i="5"/>
  <c r="M177" i="5"/>
  <c r="R176" i="5"/>
  <c r="P176" i="5"/>
  <c r="O176" i="5"/>
  <c r="N176" i="5"/>
  <c r="M176" i="5"/>
  <c r="R175" i="5"/>
  <c r="P175" i="5"/>
  <c r="M175" i="5"/>
  <c r="R174" i="5"/>
  <c r="P174" i="5"/>
  <c r="O174" i="5"/>
  <c r="N174" i="5"/>
  <c r="M174" i="5"/>
  <c r="R173" i="5"/>
  <c r="P173" i="5"/>
  <c r="M173" i="5"/>
  <c r="P172" i="5"/>
  <c r="M172" i="5"/>
  <c r="P171" i="5"/>
  <c r="M171" i="5"/>
  <c r="O170" i="5"/>
  <c r="N170" i="5"/>
  <c r="M170" i="5"/>
  <c r="M169" i="5"/>
  <c r="M168" i="5"/>
  <c r="M167" i="5"/>
  <c r="M166" i="5"/>
  <c r="R165" i="5"/>
  <c r="Q165" i="5"/>
  <c r="P165" i="5"/>
  <c r="O165" i="5"/>
  <c r="N165" i="5"/>
  <c r="M165" i="5"/>
  <c r="R164" i="5"/>
  <c r="Q164" i="5"/>
  <c r="P164" i="5"/>
  <c r="O164" i="5"/>
  <c r="N164" i="5"/>
  <c r="M164" i="5"/>
  <c r="R163" i="5"/>
  <c r="Q163" i="5"/>
  <c r="P163" i="5"/>
  <c r="O163" i="5"/>
  <c r="N163" i="5"/>
  <c r="M163" i="5"/>
  <c r="P162" i="5"/>
  <c r="N162" i="5"/>
  <c r="M162" i="5"/>
  <c r="P161" i="5"/>
  <c r="N161" i="5"/>
  <c r="M161" i="5"/>
  <c r="P160" i="5"/>
  <c r="N160" i="5"/>
  <c r="M160" i="5"/>
  <c r="M159" i="5"/>
  <c r="P158" i="5"/>
  <c r="N158" i="5"/>
  <c r="M158" i="5"/>
  <c r="P157" i="5"/>
  <c r="M157" i="5"/>
  <c r="M156" i="5"/>
  <c r="P155" i="5"/>
  <c r="N155" i="5"/>
  <c r="M155" i="5"/>
  <c r="P154" i="5"/>
  <c r="M154" i="5"/>
  <c r="R153" i="5"/>
  <c r="P153" i="5"/>
  <c r="O153" i="5"/>
  <c r="N153" i="5"/>
  <c r="M153" i="5"/>
  <c r="R152" i="5"/>
  <c r="P152" i="5"/>
  <c r="M152" i="5"/>
  <c r="R151" i="5"/>
  <c r="P151" i="5"/>
  <c r="O151" i="5"/>
  <c r="N151" i="5"/>
  <c r="M151" i="5"/>
  <c r="R150" i="5"/>
  <c r="P150" i="5"/>
  <c r="M150" i="5"/>
  <c r="R149" i="5"/>
  <c r="P149" i="5"/>
  <c r="O149" i="5"/>
  <c r="N149" i="5"/>
  <c r="M149" i="5"/>
  <c r="R148" i="5"/>
  <c r="P148" i="5"/>
  <c r="M148" i="5"/>
  <c r="P147" i="5"/>
  <c r="M147" i="5"/>
  <c r="P146" i="5"/>
  <c r="M146" i="5"/>
  <c r="O145" i="5"/>
  <c r="N145" i="5"/>
  <c r="M145" i="5"/>
  <c r="M144" i="5"/>
  <c r="M143" i="5"/>
  <c r="M142" i="5"/>
  <c r="M141" i="5"/>
  <c r="R140" i="5"/>
  <c r="Q140" i="5"/>
  <c r="P140" i="5"/>
  <c r="O140" i="5"/>
  <c r="N140" i="5"/>
  <c r="M140" i="5"/>
  <c r="R139" i="5"/>
  <c r="Q139" i="5"/>
  <c r="P139" i="5"/>
  <c r="O139" i="5"/>
  <c r="N139" i="5"/>
  <c r="M139" i="5"/>
  <c r="R138" i="5"/>
  <c r="Q138" i="5"/>
  <c r="P138" i="5"/>
  <c r="O138" i="5"/>
  <c r="N138" i="5"/>
  <c r="M138" i="5"/>
  <c r="P137" i="5"/>
  <c r="N137" i="5"/>
  <c r="M137" i="5"/>
  <c r="P136" i="5"/>
  <c r="N136" i="5"/>
  <c r="M136" i="5"/>
  <c r="P135" i="5"/>
  <c r="N135" i="5"/>
  <c r="M135" i="5"/>
  <c r="M134" i="5"/>
  <c r="P133" i="5"/>
  <c r="N133" i="5"/>
  <c r="M133" i="5"/>
  <c r="P132" i="5"/>
  <c r="M132" i="5"/>
  <c r="M131" i="5"/>
  <c r="P130" i="5"/>
  <c r="N130" i="5"/>
  <c r="M130" i="5"/>
  <c r="P129" i="5"/>
  <c r="M129" i="5"/>
  <c r="R128" i="5"/>
  <c r="P128" i="5"/>
  <c r="O128" i="5"/>
  <c r="N128" i="5"/>
  <c r="M128" i="5"/>
  <c r="R127" i="5"/>
  <c r="P127" i="5"/>
  <c r="M127" i="5"/>
  <c r="R126" i="5"/>
  <c r="P126" i="5"/>
  <c r="O126" i="5"/>
  <c r="N126" i="5"/>
  <c r="M126" i="5"/>
  <c r="R125" i="5"/>
  <c r="P125" i="5"/>
  <c r="M125" i="5"/>
  <c r="R124" i="5"/>
  <c r="P124" i="5"/>
  <c r="O124" i="5"/>
  <c r="N124" i="5"/>
  <c r="M124" i="5"/>
  <c r="R123" i="5"/>
  <c r="P123" i="5"/>
  <c r="M123" i="5"/>
  <c r="P122" i="5"/>
  <c r="M122" i="5"/>
  <c r="P121" i="5"/>
  <c r="M121" i="5"/>
  <c r="O120" i="5"/>
  <c r="N120" i="5"/>
  <c r="M120" i="5"/>
  <c r="M119" i="5"/>
  <c r="M118" i="5"/>
  <c r="M117" i="5"/>
  <c r="M116" i="5"/>
  <c r="R115" i="5"/>
  <c r="Q115" i="5"/>
  <c r="P115" i="5"/>
  <c r="O115" i="5"/>
  <c r="N115" i="5"/>
  <c r="M115" i="5"/>
  <c r="R114" i="5"/>
  <c r="Q114" i="5"/>
  <c r="P114" i="5"/>
  <c r="O114" i="5"/>
  <c r="N114" i="5"/>
  <c r="M114" i="5"/>
  <c r="R113" i="5"/>
  <c r="Q113" i="5"/>
  <c r="P113" i="5"/>
  <c r="O113" i="5"/>
  <c r="N113" i="5"/>
  <c r="M113" i="5"/>
  <c r="P112" i="5"/>
  <c r="N112" i="5"/>
  <c r="M112" i="5"/>
  <c r="P111" i="5"/>
  <c r="N111" i="5"/>
  <c r="M111" i="5"/>
  <c r="P110" i="5"/>
  <c r="N110" i="5"/>
  <c r="M110" i="5"/>
  <c r="M109" i="5"/>
  <c r="P108" i="5"/>
  <c r="N108" i="5"/>
  <c r="M108" i="5"/>
  <c r="P107" i="5"/>
  <c r="M107" i="5"/>
  <c r="M106" i="5"/>
  <c r="P105" i="5"/>
  <c r="N105" i="5"/>
  <c r="M105" i="5"/>
  <c r="P104" i="5"/>
  <c r="M104" i="5"/>
  <c r="R103" i="5"/>
  <c r="P103" i="5"/>
  <c r="O103" i="5"/>
  <c r="N103" i="5"/>
  <c r="M103" i="5"/>
  <c r="R102" i="5"/>
  <c r="P102" i="5"/>
  <c r="M102" i="5"/>
  <c r="R101" i="5"/>
  <c r="P101" i="5"/>
  <c r="O101" i="5"/>
  <c r="N101" i="5"/>
  <c r="M101" i="5"/>
  <c r="R100" i="5"/>
  <c r="P100" i="5"/>
  <c r="M100" i="5"/>
  <c r="R99" i="5"/>
  <c r="P99" i="5"/>
  <c r="O99" i="5"/>
  <c r="N99" i="5"/>
  <c r="M99" i="5"/>
  <c r="R98" i="5"/>
  <c r="P98" i="5"/>
  <c r="M98" i="5"/>
  <c r="P97" i="5"/>
  <c r="M97" i="5"/>
  <c r="P96" i="5"/>
  <c r="M96" i="5"/>
  <c r="O95" i="5"/>
  <c r="N95" i="5"/>
  <c r="M95" i="5"/>
  <c r="M94" i="5"/>
  <c r="M93" i="5"/>
  <c r="M92" i="5"/>
  <c r="M91" i="5"/>
  <c r="R90" i="5"/>
  <c r="Q90" i="5"/>
  <c r="P90" i="5"/>
  <c r="O90" i="5"/>
  <c r="N90" i="5"/>
  <c r="M90" i="5"/>
  <c r="R89" i="5"/>
  <c r="Q89" i="5"/>
  <c r="P89" i="5"/>
  <c r="O89" i="5"/>
  <c r="N89" i="5"/>
  <c r="M89" i="5"/>
  <c r="R88" i="5"/>
  <c r="Q88" i="5"/>
  <c r="P88" i="5"/>
  <c r="O88" i="5"/>
  <c r="N88" i="5"/>
  <c r="M88" i="5"/>
  <c r="P87" i="5"/>
  <c r="N87" i="5"/>
  <c r="M87" i="5"/>
  <c r="P86" i="5"/>
  <c r="N86" i="5"/>
  <c r="M86" i="5"/>
  <c r="P85" i="5"/>
  <c r="N85" i="5"/>
  <c r="M85" i="5"/>
  <c r="M84" i="5"/>
  <c r="P83" i="5"/>
  <c r="N83" i="5"/>
  <c r="M83" i="5"/>
  <c r="P82" i="5"/>
  <c r="M82" i="5"/>
  <c r="M81" i="5"/>
  <c r="P80" i="5"/>
  <c r="N80" i="5"/>
  <c r="M80" i="5"/>
  <c r="P79" i="5"/>
  <c r="M79" i="5"/>
  <c r="R78" i="5"/>
  <c r="R77" i="5"/>
  <c r="R76" i="5"/>
  <c r="R75" i="5"/>
  <c r="R74" i="5"/>
  <c r="R73" i="5"/>
  <c r="P76" i="5"/>
  <c r="P77" i="5"/>
  <c r="P78" i="5"/>
  <c r="P75" i="5"/>
  <c r="P74" i="5"/>
  <c r="P73" i="5"/>
  <c r="P72" i="5"/>
  <c r="P71" i="5"/>
  <c r="O78" i="5"/>
  <c r="N78" i="5"/>
  <c r="M78" i="5"/>
  <c r="O76" i="5"/>
  <c r="N76" i="5"/>
  <c r="M76" i="5"/>
  <c r="N74" i="5"/>
  <c r="O74" i="5"/>
  <c r="M77" i="5"/>
  <c r="M75" i="5"/>
  <c r="M74" i="5"/>
  <c r="M73" i="5"/>
  <c r="M72" i="5"/>
  <c r="M71" i="5"/>
  <c r="O70" i="5"/>
  <c r="N70" i="5"/>
  <c r="M70" i="5"/>
  <c r="M69" i="5"/>
  <c r="M68" i="5"/>
  <c r="M67" i="5"/>
  <c r="M66" i="5"/>
  <c r="R65" i="5"/>
  <c r="R64" i="5"/>
  <c r="R63" i="5"/>
  <c r="Q63" i="5"/>
  <c r="Q64" i="5"/>
  <c r="Q65" i="5"/>
  <c r="P65" i="5"/>
  <c r="P64" i="5"/>
  <c r="P63" i="5"/>
  <c r="P62" i="5"/>
  <c r="P61" i="5"/>
  <c r="P60" i="5"/>
  <c r="P58" i="5"/>
  <c r="P57" i="5"/>
  <c r="O65" i="5"/>
  <c r="N65" i="5"/>
  <c r="M65" i="5"/>
  <c r="M64" i="5"/>
  <c r="N64" i="5"/>
  <c r="O64" i="5"/>
  <c r="O63" i="5"/>
  <c r="N63" i="5"/>
  <c r="M63" i="5"/>
  <c r="N62" i="5"/>
  <c r="N61" i="5"/>
  <c r="N60" i="5"/>
  <c r="N58" i="5"/>
  <c r="P55" i="5"/>
  <c r="P54" i="5"/>
  <c r="N55" i="5"/>
  <c r="M55" i="5"/>
  <c r="M56" i="5"/>
  <c r="M57" i="5"/>
  <c r="M58" i="5"/>
  <c r="M59" i="5"/>
  <c r="M60" i="5"/>
  <c r="M61" i="5"/>
  <c r="M62" i="5"/>
  <c r="M54" i="5"/>
  <c r="A4" i="8" l="1"/>
  <c r="A17" i="8"/>
  <c r="A2" i="5"/>
  <c r="A2" i="4"/>
  <c r="A2" i="14"/>
  <c r="A2" i="13"/>
  <c r="A2" i="2"/>
  <c r="B13" i="1"/>
  <c r="B9" i="1"/>
  <c r="A11" i="13" l="1" a="1"/>
  <c r="A11" i="13" s="1"/>
  <c r="A11" i="14" a="1"/>
  <c r="A11" i="14" s="1"/>
  <c r="G11" i="14" l="1"/>
  <c r="A12" i="14" a="1"/>
  <c r="A12" i="14" s="1"/>
  <c r="A12" i="13" a="1"/>
  <c r="A12" i="13" s="1"/>
  <c r="B11" i="14"/>
  <c r="D11" i="14"/>
  <c r="H11" i="14"/>
  <c r="C11" i="14"/>
  <c r="F11" i="14"/>
  <c r="F11" i="13"/>
  <c r="E11" i="13"/>
  <c r="C11" i="13"/>
  <c r="H11" i="13"/>
  <c r="B11" i="13"/>
  <c r="D11" i="13"/>
  <c r="G11" i="13"/>
  <c r="H12" i="14" l="1"/>
  <c r="F12" i="14"/>
  <c r="E12" i="14"/>
  <c r="C12" i="14"/>
  <c r="B12" i="14"/>
  <c r="G12" i="14"/>
  <c r="D12" i="14"/>
  <c r="A13" i="14" a="1"/>
  <c r="A13" i="14" s="1"/>
  <c r="A14" i="14" s="1" a="1"/>
  <c r="A14" i="14" s="1"/>
  <c r="B12" i="13"/>
  <c r="E12" i="13"/>
  <c r="A13" i="13" a="1"/>
  <c r="A13" i="13" s="1"/>
  <c r="E13" i="13" s="1"/>
  <c r="H12" i="13"/>
  <c r="G12" i="13"/>
  <c r="F12" i="13"/>
  <c r="D12" i="13"/>
  <c r="C12" i="13"/>
  <c r="H14" i="14" l="1"/>
  <c r="F14" i="14"/>
  <c r="G14" i="14"/>
  <c r="D14" i="14"/>
  <c r="E14" i="14"/>
  <c r="B14" i="14"/>
  <c r="C14" i="14"/>
  <c r="H13" i="14"/>
  <c r="F13" i="14"/>
  <c r="G13" i="14"/>
  <c r="D13" i="14"/>
  <c r="E13" i="14"/>
  <c r="C13" i="14"/>
  <c r="B13" i="14"/>
  <c r="A15" i="14" a="1"/>
  <c r="A15" i="14" s="1"/>
  <c r="A14" i="13" a="1"/>
  <c r="A14" i="13" s="1"/>
  <c r="B13" i="13"/>
  <c r="H13" i="13"/>
  <c r="G13" i="13"/>
  <c r="C13" i="13"/>
  <c r="F13" i="13"/>
  <c r="D13" i="13"/>
  <c r="A16" i="14" l="1" a="1"/>
  <c r="A16" i="14" s="1"/>
  <c r="F16" i="14" s="1"/>
  <c r="G15" i="14"/>
  <c r="E15" i="14"/>
  <c r="H15" i="14"/>
  <c r="D15" i="14"/>
  <c r="C15" i="14"/>
  <c r="B15" i="14"/>
  <c r="F15" i="14"/>
  <c r="A15" i="13" a="1"/>
  <c r="A15" i="13" s="1"/>
  <c r="A16" i="13" s="1" a="1"/>
  <c r="A16" i="13" s="1"/>
  <c r="E16" i="13" s="1"/>
  <c r="E14" i="13"/>
  <c r="B14" i="13"/>
  <c r="H14" i="13"/>
  <c r="D14" i="13"/>
  <c r="C14" i="13"/>
  <c r="G14" i="13"/>
  <c r="F14" i="13"/>
  <c r="B16" i="14" l="1"/>
  <c r="H16" i="14"/>
  <c r="A17" i="14" a="1"/>
  <c r="A17" i="14" s="1"/>
  <c r="A18" i="14" s="1" a="1"/>
  <c r="A18" i="14" s="1"/>
  <c r="F18" i="14" s="1"/>
  <c r="D16" i="14"/>
  <c r="G16" i="14"/>
  <c r="E16" i="14"/>
  <c r="C16" i="14"/>
  <c r="B15" i="13"/>
  <c r="E15" i="13"/>
  <c r="B16" i="13"/>
  <c r="A17" i="13" a="1"/>
  <c r="A17" i="13" s="1"/>
  <c r="F15" i="13"/>
  <c r="H15" i="13"/>
  <c r="D15" i="13"/>
  <c r="G15" i="13"/>
  <c r="C15" i="13"/>
  <c r="A19" i="14" l="1" a="1"/>
  <c r="A19" i="14" s="1"/>
  <c r="A20" i="14" s="1" a="1"/>
  <c r="A20" i="14" s="1"/>
  <c r="F20" i="14" s="1"/>
  <c r="B18" i="14"/>
  <c r="H18" i="14"/>
  <c r="E18" i="14"/>
  <c r="C18" i="14"/>
  <c r="G18" i="14"/>
  <c r="D18" i="14"/>
  <c r="H17" i="14"/>
  <c r="E17" i="14"/>
  <c r="C17" i="14"/>
  <c r="B17" i="14"/>
  <c r="F17" i="14"/>
  <c r="D17" i="14"/>
  <c r="G17" i="14"/>
  <c r="B17" i="13"/>
  <c r="E17" i="13"/>
  <c r="A18" i="13" a="1"/>
  <c r="A18" i="13" s="1"/>
  <c r="H16" i="13"/>
  <c r="G16" i="13"/>
  <c r="F16" i="13"/>
  <c r="D16" i="13"/>
  <c r="C16" i="13"/>
  <c r="B19" i="14" l="1"/>
  <c r="E19" i="14"/>
  <c r="C20" i="14"/>
  <c r="G20" i="14"/>
  <c r="A21" i="14" a="1"/>
  <c r="A21" i="14" s="1"/>
  <c r="G21" i="14" s="1"/>
  <c r="C19" i="14"/>
  <c r="F19" i="14"/>
  <c r="B20" i="14"/>
  <c r="H20" i="14"/>
  <c r="D20" i="14"/>
  <c r="H19" i="14"/>
  <c r="G19" i="14"/>
  <c r="D19" i="14"/>
  <c r="E20" i="14"/>
  <c r="E18" i="13"/>
  <c r="B18" i="13"/>
  <c r="A19" i="13" a="1"/>
  <c r="A19" i="13" s="1"/>
  <c r="E19" i="13" s="1"/>
  <c r="G18" i="13"/>
  <c r="D18" i="13"/>
  <c r="H18" i="13"/>
  <c r="F18" i="13"/>
  <c r="C18" i="13"/>
  <c r="H17" i="13"/>
  <c r="G17" i="13"/>
  <c r="F17" i="13"/>
  <c r="C17" i="13"/>
  <c r="D17" i="13"/>
  <c r="D21" i="14" l="1"/>
  <c r="F21" i="14"/>
  <c r="A22" i="14" a="1"/>
  <c r="A22" i="14" s="1"/>
  <c r="G22" i="14" s="1"/>
  <c r="H21" i="14"/>
  <c r="C21" i="14"/>
  <c r="E21" i="14"/>
  <c r="B21" i="14"/>
  <c r="B19" i="13"/>
  <c r="A20" i="13" a="1"/>
  <c r="A20" i="13" s="1"/>
  <c r="F19" i="13"/>
  <c r="G19" i="13"/>
  <c r="C19" i="13"/>
  <c r="H19" i="13"/>
  <c r="D19" i="13"/>
  <c r="E11" i="14"/>
  <c r="C22" i="14" l="1"/>
  <c r="E22" i="14"/>
  <c r="B22" i="14"/>
  <c r="F22" i="14"/>
  <c r="D22" i="14"/>
  <c r="H22" i="14"/>
  <c r="A23" i="14" a="1"/>
  <c r="A23" i="14" s="1"/>
  <c r="G23" i="14" s="1"/>
  <c r="F20" i="13"/>
  <c r="E20" i="13"/>
  <c r="H20" i="13"/>
  <c r="A21" i="13" a="1"/>
  <c r="A21" i="13" s="1"/>
  <c r="B20" i="13"/>
  <c r="D20" i="13"/>
  <c r="C20" i="13"/>
  <c r="G20" i="13"/>
  <c r="A24" i="14" l="1" a="1"/>
  <c r="A24" i="14" s="1"/>
  <c r="G24" i="14" s="1"/>
  <c r="H23" i="14"/>
  <c r="F23" i="14"/>
  <c r="E23" i="14"/>
  <c r="D23" i="14"/>
  <c r="B23" i="14"/>
  <c r="C23" i="14"/>
  <c r="E21" i="13"/>
  <c r="F21" i="13"/>
  <c r="A22" i="13" a="1"/>
  <c r="A22" i="13" s="1"/>
  <c r="G22" i="13" s="1"/>
  <c r="H21" i="13"/>
  <c r="G21" i="13"/>
  <c r="D21" i="13"/>
  <c r="B21" i="13"/>
  <c r="C21" i="13"/>
  <c r="A25" i="14" l="1" a="1"/>
  <c r="A25" i="14" s="1"/>
  <c r="F25" i="14" s="1"/>
  <c r="B24" i="14"/>
  <c r="H24" i="14"/>
  <c r="E24" i="14"/>
  <c r="D24" i="14"/>
  <c r="F24" i="14"/>
  <c r="C24" i="14"/>
  <c r="C22" i="13"/>
  <c r="F22" i="13"/>
  <c r="B22" i="13"/>
  <c r="H22" i="13"/>
  <c r="D22" i="13"/>
  <c r="E22" i="13"/>
  <c r="A23" i="13" a="1"/>
  <c r="A23" i="13" s="1"/>
  <c r="A26" i="14" l="1" a="1"/>
  <c r="A26" i="14" s="1"/>
  <c r="G26" i="14" s="1"/>
  <c r="H25" i="14"/>
  <c r="C25" i="14"/>
  <c r="B25" i="14"/>
  <c r="G25" i="14"/>
  <c r="D25" i="14"/>
  <c r="E25" i="14"/>
  <c r="B23" i="13"/>
  <c r="E23" i="13"/>
  <c r="C23" i="13"/>
  <c r="D23" i="13"/>
  <c r="H23" i="13"/>
  <c r="F23" i="13"/>
  <c r="G23" i="13"/>
  <c r="A24" i="13" a="1"/>
  <c r="A24" i="13" s="1"/>
  <c r="A27" i="14" l="1" a="1"/>
  <c r="A27" i="14" s="1"/>
  <c r="E27" i="14" s="1"/>
  <c r="E26" i="14"/>
  <c r="D26" i="14"/>
  <c r="F26" i="14"/>
  <c r="C26" i="14"/>
  <c r="H26" i="14"/>
  <c r="B26" i="14"/>
  <c r="A25" i="13" a="1"/>
  <c r="A25" i="13" s="1"/>
  <c r="E25" i="13" s="1"/>
  <c r="E24" i="13"/>
  <c r="C24" i="13"/>
  <c r="F24" i="13"/>
  <c r="H24" i="13"/>
  <c r="D24" i="13"/>
  <c r="G24" i="13"/>
  <c r="B24" i="13"/>
  <c r="A28" i="14" l="1" a="1"/>
  <c r="A28" i="14" s="1"/>
  <c r="F28" i="14" s="1"/>
  <c r="F27" i="14"/>
  <c r="G27" i="14"/>
  <c r="H27" i="14"/>
  <c r="B27" i="14"/>
  <c r="D27" i="14"/>
  <c r="C27" i="14"/>
  <c r="D25" i="13"/>
  <c r="G25" i="13"/>
  <c r="B25" i="13"/>
  <c r="H25" i="13"/>
  <c r="A26" i="13" a="1"/>
  <c r="A26" i="13" s="1"/>
  <c r="C26" i="13" s="1"/>
  <c r="C25" i="13"/>
  <c r="F25" i="13"/>
  <c r="A29" i="14" l="1" a="1"/>
  <c r="A29" i="14" s="1"/>
  <c r="F29" i="14" s="1"/>
  <c r="G28" i="14"/>
  <c r="D28" i="14"/>
  <c r="C28" i="14"/>
  <c r="H28" i="14"/>
  <c r="B28" i="14"/>
  <c r="E28" i="14"/>
  <c r="A27" i="13" a="1"/>
  <c r="A27" i="13" s="1"/>
  <c r="D27" i="13" s="1"/>
  <c r="H26" i="13"/>
  <c r="D26" i="13"/>
  <c r="G26" i="13"/>
  <c r="B26" i="13"/>
  <c r="F26" i="13"/>
  <c r="E26" i="13"/>
  <c r="J22" i="2"/>
  <c r="J23" i="2"/>
  <c r="J24" i="2"/>
  <c r="A30" i="14" l="1" a="1"/>
  <c r="A30" i="14" s="1"/>
  <c r="F30" i="14" s="1"/>
  <c r="C29" i="14"/>
  <c r="H29" i="14"/>
  <c r="E29" i="14"/>
  <c r="D29" i="14"/>
  <c r="G29" i="14"/>
  <c r="B29" i="14"/>
  <c r="H27" i="13"/>
  <c r="G27" i="13"/>
  <c r="B27" i="13"/>
  <c r="A28" i="13" a="1"/>
  <c r="A28" i="13" s="1"/>
  <c r="G28" i="13" s="1"/>
  <c r="F27" i="13"/>
  <c r="C27" i="13"/>
  <c r="E27" i="13"/>
  <c r="J21" i="5"/>
  <c r="B30" i="14" l="1"/>
  <c r="H30" i="14"/>
  <c r="D30" i="14"/>
  <c r="A31" i="14" a="1"/>
  <c r="A31" i="14" s="1"/>
  <c r="G31" i="14" s="1"/>
  <c r="C30" i="14"/>
  <c r="G30" i="14"/>
  <c r="E30" i="14"/>
  <c r="H28" i="13"/>
  <c r="B28" i="13"/>
  <c r="F28" i="13"/>
  <c r="A29" i="13" a="1"/>
  <c r="A29" i="13" s="1"/>
  <c r="E29" i="13" s="1"/>
  <c r="D28" i="13"/>
  <c r="C28" i="13"/>
  <c r="E28" i="13"/>
  <c r="J165" i="5"/>
  <c r="J164" i="5"/>
  <c r="J163" i="5"/>
  <c r="J140" i="5"/>
  <c r="J139" i="5"/>
  <c r="J138" i="5"/>
  <c r="J115" i="5"/>
  <c r="J114" i="5"/>
  <c r="J113" i="5"/>
  <c r="J90" i="5"/>
  <c r="J89" i="5"/>
  <c r="J88" i="5"/>
  <c r="J65" i="5"/>
  <c r="J64" i="5"/>
  <c r="J63" i="5"/>
  <c r="B11" i="1"/>
  <c r="A32" i="14" l="1" a="1"/>
  <c r="A32" i="14" s="1"/>
  <c r="G32" i="14" s="1"/>
  <c r="B31" i="14"/>
  <c r="E31" i="14"/>
  <c r="D31" i="14"/>
  <c r="F31" i="14"/>
  <c r="H31" i="14"/>
  <c r="C31" i="14"/>
  <c r="F29" i="13"/>
  <c r="C29" i="13"/>
  <c r="G29" i="13"/>
  <c r="D29" i="13"/>
  <c r="B29" i="13"/>
  <c r="H29" i="13"/>
  <c r="A30" i="13" a="1"/>
  <c r="A30" i="13" s="1"/>
  <c r="B30" i="13" s="1"/>
  <c r="J13" i="4"/>
  <c r="A33" i="14" l="1" a="1"/>
  <c r="A33" i="14" s="1"/>
  <c r="H33" i="14" s="1"/>
  <c r="B32" i="14"/>
  <c r="H32" i="14"/>
  <c r="C32" i="14"/>
  <c r="E32" i="14"/>
  <c r="F32" i="14"/>
  <c r="D32" i="14"/>
  <c r="F30" i="13"/>
  <c r="A31" i="13" a="1"/>
  <c r="A31" i="13" s="1"/>
  <c r="H31" i="13" s="1"/>
  <c r="E30" i="13"/>
  <c r="H30" i="13"/>
  <c r="G30" i="13"/>
  <c r="C30" i="13"/>
  <c r="D30" i="13"/>
  <c r="J37" i="5"/>
  <c r="J38" i="5"/>
  <c r="J39" i="5"/>
  <c r="A2" i="7"/>
  <c r="A34" i="14" l="1" a="1"/>
  <c r="A34" i="14" s="1"/>
  <c r="H34" i="14" s="1"/>
  <c r="B33" i="14"/>
  <c r="E33" i="14"/>
  <c r="C33" i="14"/>
  <c r="G33" i="14"/>
  <c r="F33" i="14"/>
  <c r="D33" i="14"/>
  <c r="A32" i="13" a="1"/>
  <c r="A32" i="13" s="1"/>
  <c r="C32" i="13" s="1"/>
  <c r="F31" i="13"/>
  <c r="D31" i="13"/>
  <c r="B31" i="13"/>
  <c r="C31" i="13"/>
  <c r="G31" i="13"/>
  <c r="E31" i="13"/>
  <c r="A35" i="14" l="1" a="1"/>
  <c r="A35" i="14" s="1"/>
  <c r="E35" i="14" s="1"/>
  <c r="E34" i="14"/>
  <c r="G34" i="14"/>
  <c r="C34" i="14"/>
  <c r="D34" i="14"/>
  <c r="F34" i="14"/>
  <c r="B34" i="14"/>
  <c r="H32" i="13"/>
  <c r="G32" i="13"/>
  <c r="B32" i="13"/>
  <c r="F32" i="13"/>
  <c r="A33" i="13" a="1"/>
  <c r="A33" i="13" s="1"/>
  <c r="D33" i="13" s="1"/>
  <c r="D32" i="13"/>
  <c r="E32" i="13"/>
  <c r="A36" i="14" l="1" a="1"/>
  <c r="A36" i="14" s="1"/>
  <c r="G36" i="14" s="1"/>
  <c r="C35" i="14"/>
  <c r="F35" i="14"/>
  <c r="H35" i="14"/>
  <c r="G35" i="14"/>
  <c r="D35" i="14"/>
  <c r="B35" i="14"/>
  <c r="A34" i="13" a="1"/>
  <c r="A34" i="13" s="1"/>
  <c r="H34" i="13" s="1"/>
  <c r="B33" i="13"/>
  <c r="H33" i="13"/>
  <c r="C33" i="13"/>
  <c r="F33" i="13"/>
  <c r="G33" i="13"/>
  <c r="E33" i="13"/>
  <c r="A37" i="14" l="1" a="1"/>
  <c r="A37" i="14" s="1"/>
  <c r="F37" i="14" s="1"/>
  <c r="B36" i="14"/>
  <c r="H36" i="14"/>
  <c r="D36" i="14"/>
  <c r="C36" i="14"/>
  <c r="F36" i="14"/>
  <c r="E36" i="14"/>
  <c r="A35" i="13" a="1"/>
  <c r="A35" i="13" s="1"/>
  <c r="F35" i="13" s="1"/>
  <c r="B34" i="13"/>
  <c r="E34" i="13"/>
  <c r="C34" i="13"/>
  <c r="D34" i="13"/>
  <c r="F34" i="13"/>
  <c r="G34" i="13"/>
  <c r="A38" i="14" l="1" a="1"/>
  <c r="A38" i="14" s="1"/>
  <c r="G38" i="14" s="1"/>
  <c r="C37" i="14"/>
  <c r="H37" i="14"/>
  <c r="E37" i="14"/>
  <c r="D37" i="14"/>
  <c r="G37" i="14"/>
  <c r="B37" i="14"/>
  <c r="H35" i="13"/>
  <c r="G35" i="13"/>
  <c r="C35" i="13"/>
  <c r="D35" i="13"/>
  <c r="B35" i="13"/>
  <c r="A36" i="13" a="1"/>
  <c r="A36" i="13" s="1"/>
  <c r="E35" i="13"/>
  <c r="A39" i="14" l="1" a="1"/>
  <c r="A39" i="14" s="1"/>
  <c r="F39" i="14" s="1"/>
  <c r="E38" i="14"/>
  <c r="F38" i="14"/>
  <c r="B38" i="14"/>
  <c r="H38" i="14"/>
  <c r="D38" i="14"/>
  <c r="C38" i="14"/>
  <c r="G36" i="13"/>
  <c r="E36" i="13"/>
  <c r="H36" i="13"/>
  <c r="B36" i="13"/>
  <c r="D36" i="13"/>
  <c r="F36" i="13"/>
  <c r="C36" i="13"/>
  <c r="A37" i="13" a="1"/>
  <c r="A37" i="13" s="1"/>
  <c r="A40" i="14" l="1" a="1"/>
  <c r="A40" i="14" s="1"/>
  <c r="G40" i="14" s="1"/>
  <c r="D39" i="14"/>
  <c r="G39" i="14"/>
  <c r="H39" i="14"/>
  <c r="B39" i="14"/>
  <c r="E39" i="14"/>
  <c r="C39" i="14"/>
  <c r="A38" i="13" a="1"/>
  <c r="A38" i="13" s="1"/>
  <c r="G37" i="13"/>
  <c r="E37" i="13"/>
  <c r="D37" i="13"/>
  <c r="B37" i="13"/>
  <c r="H37" i="13"/>
  <c r="C37" i="13"/>
  <c r="F37" i="13"/>
  <c r="A41" i="14" l="1" a="1"/>
  <c r="A41" i="14" s="1"/>
  <c r="F41" i="14" s="1"/>
  <c r="E40" i="14"/>
  <c r="D40" i="14"/>
  <c r="F40" i="14"/>
  <c r="B40" i="14"/>
  <c r="H40" i="14"/>
  <c r="C40" i="14"/>
  <c r="E38" i="13"/>
  <c r="C38" i="13"/>
  <c r="H38" i="13"/>
  <c r="B38" i="13"/>
  <c r="G38" i="13"/>
  <c r="D38" i="13"/>
  <c r="F38" i="13"/>
  <c r="A39" i="13" a="1"/>
  <c r="A39" i="13" s="1"/>
  <c r="A42" i="14" l="1" a="1"/>
  <c r="A42" i="14" s="1"/>
  <c r="G42" i="14" s="1"/>
  <c r="C41" i="14"/>
  <c r="H41" i="14"/>
  <c r="E41" i="14"/>
  <c r="B41" i="14"/>
  <c r="G41" i="14"/>
  <c r="D41" i="14"/>
  <c r="H39" i="13"/>
  <c r="E39" i="13"/>
  <c r="F39" i="13"/>
  <c r="B39" i="13"/>
  <c r="D39" i="13"/>
  <c r="G39" i="13"/>
  <c r="C39" i="13"/>
  <c r="A40" i="13" a="1"/>
  <c r="A40" i="13" s="1"/>
  <c r="A43" i="14" l="1" a="1"/>
  <c r="A43" i="14" s="1"/>
  <c r="E43" i="14" s="1"/>
  <c r="D42" i="14"/>
  <c r="E42" i="14"/>
  <c r="C42" i="14"/>
  <c r="H42" i="14"/>
  <c r="F42" i="14"/>
  <c r="B42" i="14"/>
  <c r="A41" i="13" a="1"/>
  <c r="A41" i="13" s="1"/>
  <c r="E40" i="13"/>
  <c r="D40" i="13"/>
  <c r="H40" i="13"/>
  <c r="B40" i="13"/>
  <c r="G40" i="13"/>
  <c r="C40" i="13"/>
  <c r="F40" i="13"/>
  <c r="A44" i="14" l="1" a="1"/>
  <c r="A44" i="14" s="1"/>
  <c r="C44" i="14" s="1"/>
  <c r="D43" i="14"/>
  <c r="B43" i="14"/>
  <c r="F43" i="14"/>
  <c r="H43" i="14"/>
  <c r="G43" i="14"/>
  <c r="C43" i="14"/>
  <c r="G41" i="13"/>
  <c r="E41" i="13"/>
  <c r="H41" i="13"/>
  <c r="C41" i="13"/>
  <c r="B41" i="13"/>
  <c r="F41" i="13"/>
  <c r="D41" i="13"/>
  <c r="A42" i="13" a="1"/>
  <c r="A42" i="13" s="1"/>
  <c r="A45" i="14" l="1" a="1"/>
  <c r="A45" i="14" s="1"/>
  <c r="F45" i="14" s="1"/>
  <c r="G44" i="14"/>
  <c r="F44" i="14"/>
  <c r="B44" i="14"/>
  <c r="E44" i="14"/>
  <c r="H44" i="14"/>
  <c r="D44" i="14"/>
  <c r="E42" i="13"/>
  <c r="C42" i="13"/>
  <c r="F42" i="13"/>
  <c r="D42" i="13"/>
  <c r="H42" i="13"/>
  <c r="B42" i="13"/>
  <c r="G42" i="13"/>
  <c r="A43" i="13" a="1"/>
  <c r="A43" i="13" s="1"/>
  <c r="A46" i="14" l="1" a="1"/>
  <c r="A46" i="14" s="1"/>
  <c r="G46" i="14" s="1"/>
  <c r="E45" i="14"/>
  <c r="D45" i="14"/>
  <c r="G45" i="14"/>
  <c r="C45" i="14"/>
  <c r="H45" i="14"/>
  <c r="B45" i="14"/>
  <c r="G43" i="13"/>
  <c r="E43" i="13"/>
  <c r="F43" i="13"/>
  <c r="B43" i="13"/>
  <c r="D43" i="13"/>
  <c r="H43" i="13"/>
  <c r="C43" i="13"/>
  <c r="A44" i="13" a="1"/>
  <c r="A44" i="13" s="1"/>
  <c r="A47" i="14" l="1" a="1"/>
  <c r="A47" i="14" s="1"/>
  <c r="H47" i="14" s="1"/>
  <c r="C46" i="14"/>
  <c r="F46" i="14"/>
  <c r="B46" i="14"/>
  <c r="H46" i="14"/>
  <c r="D46" i="14"/>
  <c r="E46" i="14"/>
  <c r="A45" i="13" a="1"/>
  <c r="A45" i="13" s="1"/>
  <c r="E44" i="13"/>
  <c r="D44" i="13"/>
  <c r="F44" i="13"/>
  <c r="B44" i="13"/>
  <c r="H44" i="13"/>
  <c r="C44" i="13"/>
  <c r="G44" i="13"/>
  <c r="A48" i="14" l="1" a="1"/>
  <c r="A48" i="14" s="1"/>
  <c r="G48" i="14" s="1"/>
  <c r="D47" i="14"/>
  <c r="G47" i="14"/>
  <c r="E47" i="14"/>
  <c r="B47" i="14"/>
  <c r="F47" i="14"/>
  <c r="C47" i="14"/>
  <c r="E45" i="13"/>
  <c r="D45" i="13"/>
  <c r="H45" i="13"/>
  <c r="C45" i="13"/>
  <c r="G45" i="13"/>
  <c r="B45" i="13"/>
  <c r="F45" i="13"/>
  <c r="A46" i="13" a="1"/>
  <c r="A46" i="13" s="1"/>
  <c r="A49" i="14" l="1" a="1"/>
  <c r="A49" i="14" s="1"/>
  <c r="F49" i="14" s="1"/>
  <c r="E48" i="14"/>
  <c r="D48" i="14"/>
  <c r="F48" i="14"/>
  <c r="B48" i="14"/>
  <c r="H48" i="14"/>
  <c r="C48" i="14"/>
  <c r="E46" i="13"/>
  <c r="C46" i="13"/>
  <c r="G46" i="13"/>
  <c r="B46" i="13"/>
  <c r="F46" i="13"/>
  <c r="D46" i="13"/>
  <c r="H46" i="13"/>
  <c r="A47" i="13" a="1"/>
  <c r="A47" i="13" s="1"/>
  <c r="A50" i="14" l="1" a="1"/>
  <c r="A50" i="14" s="1"/>
  <c r="F50" i="14" s="1"/>
  <c r="G49" i="14"/>
  <c r="H49" i="14"/>
  <c r="C49" i="14"/>
  <c r="B49" i="14"/>
  <c r="E49" i="14"/>
  <c r="D49" i="14"/>
  <c r="A48" i="13" a="1"/>
  <c r="A48" i="13" s="1"/>
  <c r="E47" i="13"/>
  <c r="D47" i="13"/>
  <c r="F47" i="13"/>
  <c r="C47" i="13"/>
  <c r="G47" i="13"/>
  <c r="B47" i="13"/>
  <c r="H47" i="13"/>
  <c r="A51" i="14" l="1" a="1"/>
  <c r="A51" i="14" s="1"/>
  <c r="F51" i="14" s="1"/>
  <c r="B50" i="14"/>
  <c r="H50" i="14"/>
  <c r="E50" i="14"/>
  <c r="G50" i="14"/>
  <c r="C50" i="14"/>
  <c r="D50" i="14"/>
  <c r="E48" i="13"/>
  <c r="D48" i="13"/>
  <c r="H48" i="13"/>
  <c r="B48" i="13"/>
  <c r="F48" i="13"/>
  <c r="C48" i="13"/>
  <c r="G48" i="13"/>
  <c r="A49" i="13" a="1"/>
  <c r="A49" i="13" s="1"/>
  <c r="A52" i="14" l="1" a="1"/>
  <c r="A52" i="14" s="1"/>
  <c r="D52" i="14" s="1"/>
  <c r="H51" i="14"/>
  <c r="G51" i="14"/>
  <c r="D51" i="14"/>
  <c r="B51" i="14"/>
  <c r="E51" i="14"/>
  <c r="C51" i="14"/>
  <c r="E49" i="13"/>
  <c r="D49" i="13"/>
  <c r="H49" i="13"/>
  <c r="C49" i="13"/>
  <c r="F49" i="13"/>
  <c r="B49" i="13"/>
  <c r="G49" i="13"/>
  <c r="A50" i="13" a="1"/>
  <c r="A50" i="13" s="1"/>
  <c r="A53" i="14" l="1" a="1"/>
  <c r="A53" i="14" s="1"/>
  <c r="F53" i="14" s="1"/>
  <c r="E52" i="14"/>
  <c r="G52" i="14"/>
  <c r="F52" i="14"/>
  <c r="H52" i="14"/>
  <c r="B52" i="14"/>
  <c r="C52" i="14"/>
  <c r="A51" i="13" a="1"/>
  <c r="A51" i="13" s="1"/>
  <c r="E50" i="13"/>
  <c r="C50" i="13"/>
  <c r="G50" i="13"/>
  <c r="D50" i="13"/>
  <c r="F50" i="13"/>
  <c r="B50" i="13"/>
  <c r="H50" i="13"/>
  <c r="A54" i="14" l="1" a="1"/>
  <c r="A54" i="14" s="1"/>
  <c r="F54" i="14" s="1"/>
  <c r="E53" i="14"/>
  <c r="B53" i="14"/>
  <c r="G53" i="14"/>
  <c r="C53" i="14"/>
  <c r="H53" i="14"/>
  <c r="D53" i="14"/>
  <c r="E51" i="13"/>
  <c r="D51" i="13"/>
  <c r="G51" i="13"/>
  <c r="C51" i="13"/>
  <c r="F51" i="13"/>
  <c r="B51" i="13"/>
  <c r="H51" i="13"/>
  <c r="A52" i="13" a="1"/>
  <c r="A52" i="13" s="1"/>
  <c r="A55" i="14" l="1" a="1"/>
  <c r="A55" i="14" s="1"/>
  <c r="E55" i="14" s="1"/>
  <c r="E54" i="14"/>
  <c r="H54" i="14"/>
  <c r="B54" i="14"/>
  <c r="C54" i="14"/>
  <c r="D54" i="14"/>
  <c r="G54" i="14"/>
  <c r="E52" i="13"/>
  <c r="D52" i="13"/>
  <c r="H52" i="13"/>
  <c r="B52" i="13"/>
  <c r="G52" i="13"/>
  <c r="C52" i="13"/>
  <c r="F52" i="13"/>
  <c r="A53" i="13" a="1"/>
  <c r="A53" i="13" s="1"/>
  <c r="A56" i="14" l="1" a="1"/>
  <c r="A56" i="14" s="1"/>
  <c r="G56" i="14" s="1"/>
  <c r="C55" i="14"/>
  <c r="G55" i="14"/>
  <c r="D55" i="14"/>
  <c r="B55" i="14"/>
  <c r="H55" i="14"/>
  <c r="F55" i="14"/>
  <c r="A54" i="13" a="1"/>
  <c r="A54" i="13" s="1"/>
  <c r="E53" i="13"/>
  <c r="D53" i="13"/>
  <c r="F53" i="13"/>
  <c r="B53" i="13"/>
  <c r="G53" i="13"/>
  <c r="C53" i="13"/>
  <c r="H53" i="13"/>
  <c r="A57" i="14" l="1" a="1"/>
  <c r="A57" i="14" s="1"/>
  <c r="F57" i="14" s="1"/>
  <c r="B56" i="14"/>
  <c r="H56" i="14"/>
  <c r="E56" i="14"/>
  <c r="D56" i="14"/>
  <c r="F56" i="14"/>
  <c r="C56" i="14"/>
  <c r="E54" i="13"/>
  <c r="C54" i="13"/>
  <c r="F54" i="13"/>
  <c r="B54" i="13"/>
  <c r="H54" i="13"/>
  <c r="D54" i="13"/>
  <c r="G54" i="13"/>
  <c r="A55" i="13" a="1"/>
  <c r="A55" i="13" s="1"/>
  <c r="A58" i="14" l="1" a="1"/>
  <c r="A58" i="14" s="1"/>
  <c r="G58" i="14" s="1"/>
  <c r="C57" i="14"/>
  <c r="H57" i="14"/>
  <c r="E57" i="14"/>
  <c r="G57" i="14"/>
  <c r="B57" i="14"/>
  <c r="D57" i="14"/>
  <c r="E55" i="13"/>
  <c r="D55" i="13"/>
  <c r="G55" i="13"/>
  <c r="C55" i="13"/>
  <c r="F55" i="13"/>
  <c r="B55" i="13"/>
  <c r="H55" i="13"/>
  <c r="A56" i="13" a="1"/>
  <c r="A56" i="13" s="1"/>
  <c r="A59" i="14" l="1" a="1"/>
  <c r="A59" i="14" s="1"/>
  <c r="E59" i="14" s="1"/>
  <c r="C58" i="14"/>
  <c r="H58" i="14"/>
  <c r="E58" i="14"/>
  <c r="D58" i="14"/>
  <c r="F58" i="14"/>
  <c r="B58" i="14"/>
  <c r="A57" i="13" a="1"/>
  <c r="A57" i="13" s="1"/>
  <c r="E56" i="13"/>
  <c r="D56" i="13"/>
  <c r="F56" i="13"/>
  <c r="B56" i="13"/>
  <c r="H56" i="13"/>
  <c r="C56" i="13"/>
  <c r="G56" i="13"/>
  <c r="A60" i="14" l="1" a="1"/>
  <c r="A60" i="14" s="1"/>
  <c r="G60" i="14" s="1"/>
  <c r="H59" i="14"/>
  <c r="F59" i="14"/>
  <c r="D59" i="14"/>
  <c r="B59" i="14"/>
  <c r="G59" i="14"/>
  <c r="C59" i="14"/>
  <c r="E57" i="13"/>
  <c r="D57" i="13"/>
  <c r="F57" i="13"/>
  <c r="C57" i="13"/>
  <c r="H57" i="13"/>
  <c r="B57" i="13"/>
  <c r="G57" i="13"/>
  <c r="A58" i="13" a="1"/>
  <c r="A58" i="13" s="1"/>
  <c r="A61" i="14" l="1" a="1"/>
  <c r="A61" i="14" s="1"/>
  <c r="G61" i="14" s="1"/>
  <c r="E60" i="14"/>
  <c r="F60" i="14"/>
  <c r="B60" i="14"/>
  <c r="H60" i="14"/>
  <c r="C60" i="14"/>
  <c r="D60" i="14"/>
  <c r="E58" i="13"/>
  <c r="C58" i="13"/>
  <c r="F58" i="13"/>
  <c r="D58" i="13"/>
  <c r="G58" i="13"/>
  <c r="B58" i="13"/>
  <c r="H58" i="13"/>
  <c r="A59" i="13" a="1"/>
  <c r="A59" i="13" s="1"/>
  <c r="A62" i="14" l="1" a="1"/>
  <c r="A62" i="14" s="1"/>
  <c r="G62" i="14" s="1"/>
  <c r="D61" i="14"/>
  <c r="C61" i="14"/>
  <c r="H61" i="14"/>
  <c r="E61" i="14"/>
  <c r="F61" i="14"/>
  <c r="B61" i="14"/>
  <c r="A60" i="13" a="1"/>
  <c r="A60" i="13" s="1"/>
  <c r="E59" i="13"/>
  <c r="D59" i="13"/>
  <c r="F59" i="13"/>
  <c r="C59" i="13"/>
  <c r="H59" i="13"/>
  <c r="B59" i="13"/>
  <c r="G59" i="13"/>
  <c r="A63" i="14" l="1" a="1"/>
  <c r="A63" i="14" s="1"/>
  <c r="H63" i="14" s="1"/>
  <c r="D62" i="14"/>
  <c r="C62" i="14"/>
  <c r="F62" i="14"/>
  <c r="B62" i="14"/>
  <c r="H62" i="14"/>
  <c r="E62" i="14"/>
  <c r="E60" i="13"/>
  <c r="D60" i="13"/>
  <c r="H60" i="13"/>
  <c r="B60" i="13"/>
  <c r="F60" i="13"/>
  <c r="C60" i="13"/>
  <c r="G60" i="13"/>
  <c r="A61" i="13" a="1"/>
  <c r="A61" i="13" s="1"/>
  <c r="A64" i="14" l="1" a="1"/>
  <c r="A64" i="14" s="1"/>
  <c r="G64" i="14" s="1"/>
  <c r="D63" i="14"/>
  <c r="G63" i="14"/>
  <c r="F63" i="14"/>
  <c r="B63" i="14"/>
  <c r="E63" i="14"/>
  <c r="C63" i="14"/>
  <c r="E61" i="13"/>
  <c r="D61" i="13"/>
  <c r="F61" i="13"/>
  <c r="C61" i="13"/>
  <c r="H61" i="13"/>
  <c r="B61" i="13"/>
  <c r="G61" i="13"/>
  <c r="A62" i="13" a="1"/>
  <c r="A62" i="13" s="1"/>
  <c r="A65" i="14" l="1" a="1"/>
  <c r="A65" i="14" s="1"/>
  <c r="E65" i="14" s="1"/>
  <c r="F64" i="14"/>
  <c r="H64" i="14"/>
  <c r="B64" i="14"/>
  <c r="C64" i="14"/>
  <c r="E64" i="14"/>
  <c r="D64" i="14"/>
  <c r="A63" i="13" a="1"/>
  <c r="A63" i="13" s="1"/>
  <c r="E62" i="13"/>
  <c r="C62" i="13"/>
  <c r="H62" i="13"/>
  <c r="B62" i="13"/>
  <c r="F62" i="13"/>
  <c r="D62" i="13"/>
  <c r="G62" i="13"/>
  <c r="A66" i="14" l="1" a="1"/>
  <c r="A66" i="14" s="1"/>
  <c r="H66" i="14" s="1"/>
  <c r="D65" i="14"/>
  <c r="F65" i="14"/>
  <c r="G65" i="14"/>
  <c r="H65" i="14"/>
  <c r="C65" i="14"/>
  <c r="B65" i="14"/>
  <c r="E63" i="13"/>
  <c r="C63" i="13"/>
  <c r="G63" i="13"/>
  <c r="B63" i="13"/>
  <c r="F63" i="13"/>
  <c r="D63" i="13"/>
  <c r="H63" i="13"/>
  <c r="A64" i="13" a="1"/>
  <c r="A64" i="13" s="1"/>
  <c r="A67" i="14" l="1" a="1"/>
  <c r="A67" i="14" s="1"/>
  <c r="D67" i="14" s="1"/>
  <c r="E66" i="14"/>
  <c r="G66" i="14"/>
  <c r="C66" i="14"/>
  <c r="D66" i="14"/>
  <c r="F66" i="14"/>
  <c r="B66" i="14"/>
  <c r="E64" i="13"/>
  <c r="D64" i="13"/>
  <c r="H64" i="13"/>
  <c r="B64" i="13"/>
  <c r="F64" i="13"/>
  <c r="C64" i="13"/>
  <c r="G64" i="13"/>
  <c r="A65" i="13" a="1"/>
  <c r="A65" i="13" s="1"/>
  <c r="A68" i="14" l="1" a="1"/>
  <c r="A68" i="14" s="1"/>
  <c r="G68" i="14" s="1"/>
  <c r="C67" i="14"/>
  <c r="E67" i="14"/>
  <c r="F67" i="14"/>
  <c r="G67" i="14"/>
  <c r="H67" i="14"/>
  <c r="B67" i="14"/>
  <c r="A66" i="13" a="1"/>
  <c r="A66" i="13" s="1"/>
  <c r="E65" i="13"/>
  <c r="B65" i="13"/>
  <c r="G65" i="13"/>
  <c r="D65" i="13"/>
  <c r="F65" i="13"/>
  <c r="C65" i="13"/>
  <c r="H65" i="13"/>
  <c r="A69" i="14" l="1" a="1"/>
  <c r="A69" i="14" s="1"/>
  <c r="G69" i="14" s="1"/>
  <c r="C68" i="14"/>
  <c r="B68" i="14"/>
  <c r="H68" i="14"/>
  <c r="D68" i="14"/>
  <c r="F68" i="14"/>
  <c r="E68" i="14"/>
  <c r="E66" i="13"/>
  <c r="C66" i="13"/>
  <c r="G66" i="13"/>
  <c r="D66" i="13"/>
  <c r="H66" i="13"/>
  <c r="B66" i="13"/>
  <c r="F66" i="13"/>
  <c r="A67" i="13" a="1"/>
  <c r="A67" i="13" s="1"/>
  <c r="A70" i="14" l="1" a="1"/>
  <c r="A70" i="14" s="1"/>
  <c r="G70" i="14" s="1"/>
  <c r="C69" i="14"/>
  <c r="H69" i="14"/>
  <c r="E69" i="14"/>
  <c r="D69" i="14"/>
  <c r="F69" i="14"/>
  <c r="B69" i="14"/>
  <c r="E67" i="13"/>
  <c r="C67" i="13"/>
  <c r="F67" i="13"/>
  <c r="D67" i="13"/>
  <c r="G67" i="13"/>
  <c r="B67" i="13"/>
  <c r="H67" i="13"/>
  <c r="A68" i="13" a="1"/>
  <c r="A68" i="13" s="1"/>
  <c r="A71" i="14" l="1" a="1"/>
  <c r="A71" i="14" s="1"/>
  <c r="F71" i="14" s="1"/>
  <c r="C70" i="14"/>
  <c r="H70" i="14"/>
  <c r="B70" i="14"/>
  <c r="F70" i="14"/>
  <c r="D70" i="14"/>
  <c r="E70" i="14"/>
  <c r="A69" i="13" a="1"/>
  <c r="A69" i="13" s="1"/>
  <c r="E68" i="13"/>
  <c r="D68" i="13"/>
  <c r="H68" i="13"/>
  <c r="B68" i="13"/>
  <c r="F68" i="13"/>
  <c r="C68" i="13"/>
  <c r="G68" i="13"/>
  <c r="A72" i="14" l="1" a="1"/>
  <c r="A72" i="14" s="1"/>
  <c r="G72" i="14" s="1"/>
  <c r="H71" i="14"/>
  <c r="B71" i="14"/>
  <c r="E71" i="14"/>
  <c r="D71" i="14"/>
  <c r="G71" i="14"/>
  <c r="C71" i="14"/>
  <c r="E69" i="13"/>
  <c r="D69" i="13"/>
  <c r="H69" i="13"/>
  <c r="B69" i="13"/>
  <c r="G69" i="13"/>
  <c r="C69" i="13"/>
  <c r="F69" i="13"/>
  <c r="A70" i="13" a="1"/>
  <c r="A70" i="13" s="1"/>
  <c r="A73" i="14" l="1" a="1"/>
  <c r="A73" i="14" s="1"/>
  <c r="F73" i="14" s="1"/>
  <c r="B72" i="14"/>
  <c r="H72" i="14"/>
  <c r="E72" i="14"/>
  <c r="D72" i="14"/>
  <c r="F72" i="14"/>
  <c r="C72" i="14"/>
  <c r="E70" i="13"/>
  <c r="C70" i="13"/>
  <c r="H70" i="13"/>
  <c r="D70" i="13"/>
  <c r="F70" i="13"/>
  <c r="B70" i="13"/>
  <c r="G70" i="13"/>
  <c r="A71" i="13" a="1"/>
  <c r="A71" i="13" s="1"/>
  <c r="A74" i="14" l="1" a="1"/>
  <c r="A74" i="14" s="1"/>
  <c r="G74" i="14" s="1"/>
  <c r="C73" i="14"/>
  <c r="H73" i="14"/>
  <c r="E73" i="14"/>
  <c r="B73" i="14"/>
  <c r="G73" i="14"/>
  <c r="D73" i="14"/>
  <c r="A72" i="13" a="1"/>
  <c r="A72" i="13" s="1"/>
  <c r="E71" i="13"/>
  <c r="C71" i="13"/>
  <c r="F71" i="13"/>
  <c r="D71" i="13"/>
  <c r="G71" i="13"/>
  <c r="B71" i="13"/>
  <c r="H71" i="13"/>
  <c r="A75" i="14" l="1" a="1"/>
  <c r="A75" i="14" s="1"/>
  <c r="E75" i="14" s="1"/>
  <c r="C74" i="14"/>
  <c r="H74" i="14"/>
  <c r="D74" i="14"/>
  <c r="E74" i="14"/>
  <c r="F74" i="14"/>
  <c r="B74" i="14"/>
  <c r="E72" i="13"/>
  <c r="D72" i="13"/>
  <c r="H72" i="13"/>
  <c r="B72" i="13"/>
  <c r="F72" i="13"/>
  <c r="C72" i="13"/>
  <c r="G72" i="13"/>
  <c r="A73" i="13" a="1"/>
  <c r="A73" i="13" s="1"/>
  <c r="A76" i="14" l="1" a="1"/>
  <c r="A76" i="14" s="1"/>
  <c r="F76" i="14" s="1"/>
  <c r="H75" i="14"/>
  <c r="G75" i="14"/>
  <c r="F75" i="14"/>
  <c r="B75" i="14"/>
  <c r="D75" i="14"/>
  <c r="C75" i="14"/>
  <c r="E73" i="13"/>
  <c r="D73" i="13"/>
  <c r="H73" i="13"/>
  <c r="C73" i="13"/>
  <c r="F73" i="13"/>
  <c r="B73" i="13"/>
  <c r="G73" i="13"/>
  <c r="A74" i="13" a="1"/>
  <c r="A74" i="13" s="1"/>
  <c r="A77" i="14" l="1" a="1"/>
  <c r="A77" i="14" s="1"/>
  <c r="G77" i="14" s="1"/>
  <c r="E76" i="14"/>
  <c r="H76" i="14"/>
  <c r="G76" i="14"/>
  <c r="C76" i="14"/>
  <c r="B76" i="14"/>
  <c r="D76" i="14"/>
  <c r="A75" i="13" a="1"/>
  <c r="A75" i="13" s="1"/>
  <c r="E74" i="13"/>
  <c r="C74" i="13"/>
  <c r="F74" i="13"/>
  <c r="B74" i="13"/>
  <c r="G74" i="13"/>
  <c r="D74" i="13"/>
  <c r="H74" i="13"/>
  <c r="A78" i="14" l="1" a="1"/>
  <c r="A78" i="14" s="1"/>
  <c r="G78" i="14" s="1"/>
  <c r="F77" i="14"/>
  <c r="C77" i="14"/>
  <c r="H77" i="14"/>
  <c r="E77" i="14"/>
  <c r="D77" i="14"/>
  <c r="B77" i="14"/>
  <c r="E75" i="13"/>
  <c r="C75" i="13"/>
  <c r="F75" i="13"/>
  <c r="D75" i="13"/>
  <c r="H75" i="13"/>
  <c r="B75" i="13"/>
  <c r="G75" i="13"/>
  <c r="A76" i="13" a="1"/>
  <c r="A76" i="13" s="1"/>
  <c r="A79" i="14" l="1" a="1"/>
  <c r="A79" i="14" s="1"/>
  <c r="E79" i="14" s="1"/>
  <c r="F78" i="14"/>
  <c r="E78" i="14"/>
  <c r="D78" i="14"/>
  <c r="B78" i="14"/>
  <c r="H78" i="14"/>
  <c r="C78" i="14"/>
  <c r="E76" i="13"/>
  <c r="D76" i="13"/>
  <c r="H76" i="13"/>
  <c r="B76" i="13"/>
  <c r="F76" i="13"/>
  <c r="C76" i="13"/>
  <c r="G76" i="13"/>
  <c r="A77" i="13" a="1"/>
  <c r="A77" i="13" s="1"/>
  <c r="A80" i="14" l="1" a="1"/>
  <c r="A80" i="14" s="1"/>
  <c r="G80" i="14" s="1"/>
  <c r="C79" i="14"/>
  <c r="H79" i="14"/>
  <c r="D79" i="14"/>
  <c r="G79" i="14"/>
  <c r="F79" i="14"/>
  <c r="B79" i="14"/>
  <c r="E77" i="13"/>
  <c r="D77" i="13"/>
  <c r="H77" i="13"/>
  <c r="C77" i="13"/>
  <c r="F77" i="13"/>
  <c r="G77" i="13"/>
  <c r="B77" i="13"/>
  <c r="A78" i="13" a="1"/>
  <c r="A78" i="13" s="1"/>
  <c r="A81" i="14" l="1" a="1"/>
  <c r="A81" i="14" s="1"/>
  <c r="E81" i="14" s="1"/>
  <c r="F80" i="14"/>
  <c r="H80" i="14"/>
  <c r="D80" i="14"/>
  <c r="B80" i="14"/>
  <c r="E80" i="14"/>
  <c r="C80" i="14"/>
  <c r="A79" i="13" a="1"/>
  <c r="A79" i="13" s="1"/>
  <c r="E78" i="13"/>
  <c r="C78" i="13"/>
  <c r="H78" i="13"/>
  <c r="B78" i="13"/>
  <c r="F78" i="13"/>
  <c r="D78" i="13"/>
  <c r="G78" i="13"/>
  <c r="A82" i="14" l="1" a="1"/>
  <c r="A82" i="14" s="1"/>
  <c r="H82" i="14" s="1"/>
  <c r="D81" i="14"/>
  <c r="F81" i="14"/>
  <c r="G81" i="14"/>
  <c r="H81" i="14"/>
  <c r="C81" i="14"/>
  <c r="B81" i="14"/>
  <c r="E79" i="13"/>
  <c r="C79" i="13"/>
  <c r="G79" i="13"/>
  <c r="B79" i="13"/>
  <c r="F79" i="13"/>
  <c r="D79" i="13"/>
  <c r="H79" i="13"/>
  <c r="A80" i="13" a="1"/>
  <c r="A80" i="13" s="1"/>
  <c r="A83" i="14" l="1" a="1"/>
  <c r="A83" i="14" s="1"/>
  <c r="D83" i="14" s="1"/>
  <c r="E82" i="14"/>
  <c r="G82" i="14"/>
  <c r="C82" i="14"/>
  <c r="D82" i="14"/>
  <c r="F82" i="14"/>
  <c r="B82" i="14"/>
  <c r="E80" i="13"/>
  <c r="D80" i="13"/>
  <c r="F80" i="13"/>
  <c r="H80" i="13"/>
  <c r="C80" i="13"/>
  <c r="G80" i="13"/>
  <c r="B80" i="13"/>
  <c r="A81" i="13" a="1"/>
  <c r="A81" i="13" s="1"/>
  <c r="A84" i="14" l="1" a="1"/>
  <c r="A84" i="14" s="1"/>
  <c r="G84" i="14" s="1"/>
  <c r="B83" i="14"/>
  <c r="E83" i="14"/>
  <c r="F83" i="14"/>
  <c r="G83" i="14"/>
  <c r="H83" i="14"/>
  <c r="C83" i="14"/>
  <c r="A82" i="13" a="1"/>
  <c r="A82" i="13" s="1"/>
  <c r="E81" i="13"/>
  <c r="B81" i="13"/>
  <c r="G81" i="13"/>
  <c r="D81" i="13"/>
  <c r="H81" i="13"/>
  <c r="C81" i="13"/>
  <c r="F81" i="13"/>
  <c r="A85" i="14" l="1" a="1"/>
  <c r="A85" i="14" s="1"/>
  <c r="G85" i="14" s="1"/>
  <c r="F84" i="14"/>
  <c r="B84" i="14"/>
  <c r="H84" i="14"/>
  <c r="D84" i="14"/>
  <c r="C84" i="14"/>
  <c r="E84" i="14"/>
  <c r="E82" i="13"/>
  <c r="C82" i="13"/>
  <c r="H82" i="13"/>
  <c r="D82" i="13"/>
  <c r="F82" i="13"/>
  <c r="B82" i="13"/>
  <c r="G82" i="13"/>
  <c r="A83" i="13" a="1"/>
  <c r="A83" i="13" s="1"/>
  <c r="A86" i="14" l="1" a="1"/>
  <c r="A86" i="14" s="1"/>
  <c r="G86" i="14" s="1"/>
  <c r="C85" i="14"/>
  <c r="H85" i="14"/>
  <c r="E85" i="14"/>
  <c r="B85" i="14"/>
  <c r="F85" i="14"/>
  <c r="D85" i="14"/>
  <c r="E83" i="13"/>
  <c r="C83" i="13"/>
  <c r="F83" i="13"/>
  <c r="B83" i="13"/>
  <c r="G83" i="13"/>
  <c r="D83" i="13"/>
  <c r="H83" i="13"/>
  <c r="A84" i="13" a="1"/>
  <c r="A84" i="13" s="1"/>
  <c r="A87" i="14" l="1" a="1"/>
  <c r="A87" i="14" s="1"/>
  <c r="F87" i="14" s="1"/>
  <c r="B86" i="14"/>
  <c r="H86" i="14"/>
  <c r="C86" i="14"/>
  <c r="D86" i="14"/>
  <c r="F86" i="14"/>
  <c r="E86" i="14"/>
  <c r="A85" i="13" a="1"/>
  <c r="A85" i="13" s="1"/>
  <c r="E84" i="13"/>
  <c r="D84" i="13"/>
  <c r="H84" i="13"/>
  <c r="B84" i="13"/>
  <c r="F84" i="13"/>
  <c r="C84" i="13"/>
  <c r="G84" i="13"/>
  <c r="A88" i="14" l="1" a="1"/>
  <c r="A88" i="14" s="1"/>
  <c r="G88" i="14" s="1"/>
  <c r="D87" i="14"/>
  <c r="G87" i="14"/>
  <c r="H87" i="14"/>
  <c r="B87" i="14"/>
  <c r="E87" i="14"/>
  <c r="C87" i="14"/>
  <c r="E85" i="13"/>
  <c r="D85" i="13"/>
  <c r="G85" i="13"/>
  <c r="B85" i="13"/>
  <c r="H85" i="13"/>
  <c r="C85" i="13"/>
  <c r="F85" i="13"/>
  <c r="A86" i="13" a="1"/>
  <c r="A86" i="13" s="1"/>
  <c r="A89" i="14" l="1" a="1"/>
  <c r="A89" i="14" s="1"/>
  <c r="G89" i="14" s="1"/>
  <c r="F88" i="14"/>
  <c r="H88" i="14"/>
  <c r="B88" i="14"/>
  <c r="D88" i="14"/>
  <c r="E88" i="14"/>
  <c r="C88" i="14"/>
  <c r="E86" i="13"/>
  <c r="C86" i="13"/>
  <c r="H86" i="13"/>
  <c r="D86" i="13"/>
  <c r="F86" i="13"/>
  <c r="B86" i="13"/>
  <c r="G86" i="13"/>
  <c r="A87" i="13" a="1"/>
  <c r="A87" i="13" s="1"/>
  <c r="A90" i="14" l="1" a="1"/>
  <c r="A90" i="14" s="1"/>
  <c r="G90" i="14" s="1"/>
  <c r="D89" i="14"/>
  <c r="F89" i="14"/>
  <c r="C89" i="14"/>
  <c r="H89" i="14"/>
  <c r="E89" i="14"/>
  <c r="B89" i="14"/>
  <c r="A88" i="13" a="1"/>
  <c r="A88" i="13" s="1"/>
  <c r="E87" i="13"/>
  <c r="C87" i="13"/>
  <c r="F87" i="13"/>
  <c r="D87" i="13"/>
  <c r="G87" i="13"/>
  <c r="B87" i="13"/>
  <c r="H87" i="13"/>
  <c r="A91" i="14" l="1" a="1"/>
  <c r="A91" i="14" s="1"/>
  <c r="E91" i="14" s="1"/>
  <c r="C90" i="14"/>
  <c r="H90" i="14"/>
  <c r="E90" i="14"/>
  <c r="F90" i="14"/>
  <c r="D90" i="14"/>
  <c r="B90" i="14"/>
  <c r="E88" i="13"/>
  <c r="D88" i="13"/>
  <c r="H88" i="13"/>
  <c r="B88" i="13"/>
  <c r="F88" i="13"/>
  <c r="C88" i="13"/>
  <c r="G88" i="13"/>
  <c r="A89" i="13" a="1"/>
  <c r="A89" i="13" s="1"/>
  <c r="A92" i="14" l="1" a="1"/>
  <c r="A92" i="14" s="1"/>
  <c r="F92" i="14" s="1"/>
  <c r="F91" i="14"/>
  <c r="G91" i="14"/>
  <c r="H91" i="14"/>
  <c r="B91" i="14"/>
  <c r="D91" i="14"/>
  <c r="C91" i="14"/>
  <c r="E89" i="13"/>
  <c r="D89" i="13"/>
  <c r="H89" i="13"/>
  <c r="C89" i="13"/>
  <c r="F89" i="13"/>
  <c r="B89" i="13"/>
  <c r="G89" i="13"/>
  <c r="A90" i="13" a="1"/>
  <c r="A90" i="13" s="1"/>
  <c r="A93" i="14" l="1" a="1"/>
  <c r="A93" i="14" s="1"/>
  <c r="G93" i="14" s="1"/>
  <c r="G92" i="14"/>
  <c r="D92" i="14"/>
  <c r="H92" i="14"/>
  <c r="B92" i="14"/>
  <c r="C92" i="14"/>
  <c r="E92" i="14"/>
  <c r="A91" i="13" a="1"/>
  <c r="A91" i="13" s="1"/>
  <c r="E90" i="13"/>
  <c r="C90" i="13"/>
  <c r="F90" i="13"/>
  <c r="B90" i="13"/>
  <c r="G90" i="13"/>
  <c r="D90" i="13"/>
  <c r="H90" i="13"/>
  <c r="A94" i="14" l="1" a="1"/>
  <c r="A94" i="14" s="1"/>
  <c r="G94" i="14" s="1"/>
  <c r="C93" i="14"/>
  <c r="H93" i="14"/>
  <c r="E93" i="14"/>
  <c r="D93" i="14"/>
  <c r="F93" i="14"/>
  <c r="B93" i="14"/>
  <c r="E91" i="13"/>
  <c r="C91" i="13"/>
  <c r="F91" i="13"/>
  <c r="D91" i="13"/>
  <c r="H91" i="13"/>
  <c r="B91" i="13"/>
  <c r="G91" i="13"/>
  <c r="A92" i="13" a="1"/>
  <c r="A92" i="13" s="1"/>
  <c r="A95" i="14" l="1" a="1"/>
  <c r="A95" i="14" s="1"/>
  <c r="H95" i="14" s="1"/>
  <c r="D94" i="14"/>
  <c r="C94" i="14"/>
  <c r="F94" i="14"/>
  <c r="B94" i="14"/>
  <c r="H94" i="14"/>
  <c r="E94" i="14"/>
  <c r="E92" i="13"/>
  <c r="D92" i="13"/>
  <c r="H92" i="13"/>
  <c r="B92" i="13"/>
  <c r="F92" i="13"/>
  <c r="C92" i="13"/>
  <c r="G92" i="13"/>
  <c r="A93" i="13" a="1"/>
  <c r="A93" i="13" s="1"/>
  <c r="A96" i="14" l="1" a="1"/>
  <c r="A96" i="14" s="1"/>
  <c r="G96" i="14" s="1"/>
  <c r="D95" i="14"/>
  <c r="G95" i="14"/>
  <c r="F95" i="14"/>
  <c r="B95" i="14"/>
  <c r="E95" i="14"/>
  <c r="C95" i="14"/>
  <c r="A94" i="13" a="1"/>
  <c r="A94" i="13" s="1"/>
  <c r="E93" i="13"/>
  <c r="D93" i="13"/>
  <c r="H93" i="13"/>
  <c r="B93" i="13"/>
  <c r="F93" i="13"/>
  <c r="C93" i="13"/>
  <c r="G93" i="13"/>
  <c r="A97" i="14" l="1" a="1"/>
  <c r="A97" i="14" s="1"/>
  <c r="E97" i="14" s="1"/>
  <c r="F96" i="14"/>
  <c r="H96" i="14"/>
  <c r="B96" i="14"/>
  <c r="C96" i="14"/>
  <c r="E96" i="14"/>
  <c r="D96" i="14"/>
  <c r="E94" i="13"/>
  <c r="C94" i="13"/>
  <c r="H94" i="13"/>
  <c r="D94" i="13"/>
  <c r="F94" i="13"/>
  <c r="B94" i="13"/>
  <c r="G94" i="13"/>
  <c r="A95" i="13" a="1"/>
  <c r="A95" i="13" s="1"/>
  <c r="A98" i="14" l="1" a="1"/>
  <c r="A98" i="14" s="1"/>
  <c r="H98" i="14" s="1"/>
  <c r="G97" i="14"/>
  <c r="F97" i="14"/>
  <c r="D97" i="14"/>
  <c r="H97" i="14"/>
  <c r="C97" i="14"/>
  <c r="B97" i="14"/>
  <c r="E95" i="13"/>
  <c r="C95" i="13"/>
  <c r="F95" i="13"/>
  <c r="D95" i="13"/>
  <c r="G95" i="13"/>
  <c r="B95" i="13"/>
  <c r="H95" i="13"/>
  <c r="A96" i="13" a="1"/>
  <c r="A96" i="13" s="1"/>
  <c r="A99" i="14" l="1" a="1"/>
  <c r="A99" i="14" s="1"/>
  <c r="E99" i="14" s="1"/>
  <c r="C98" i="14"/>
  <c r="E98" i="14"/>
  <c r="F98" i="14"/>
  <c r="B98" i="14"/>
  <c r="G98" i="14"/>
  <c r="D98" i="14"/>
  <c r="A97" i="13" a="1"/>
  <c r="A97" i="13" s="1"/>
  <c r="E96" i="13"/>
  <c r="D96" i="13"/>
  <c r="H96" i="13"/>
  <c r="B96" i="13"/>
  <c r="F96" i="13"/>
  <c r="C96" i="13"/>
  <c r="G96" i="13"/>
  <c r="A100" i="14" l="1" a="1"/>
  <c r="A100" i="14" s="1"/>
  <c r="G100" i="14" s="1"/>
  <c r="F99" i="14"/>
  <c r="G99" i="14"/>
  <c r="H99" i="14"/>
  <c r="B99" i="14"/>
  <c r="D99" i="14"/>
  <c r="C99" i="14"/>
  <c r="E97" i="13"/>
  <c r="D97" i="13"/>
  <c r="F97" i="13"/>
  <c r="C97" i="13"/>
  <c r="H97" i="13"/>
  <c r="B97" i="13"/>
  <c r="G97" i="13"/>
  <c r="A98" i="13" a="1"/>
  <c r="A98" i="13" s="1"/>
  <c r="A101" i="14" l="1" a="1"/>
  <c r="A101" i="14" s="1"/>
  <c r="G101" i="14" s="1"/>
  <c r="D100" i="14"/>
  <c r="C100" i="14"/>
  <c r="F100" i="14"/>
  <c r="B100" i="14"/>
  <c r="H100" i="14"/>
  <c r="E100" i="14"/>
  <c r="E98" i="13"/>
  <c r="C98" i="13"/>
  <c r="H98" i="13"/>
  <c r="B98" i="13"/>
  <c r="G98" i="13"/>
  <c r="D98" i="13"/>
  <c r="F98" i="13"/>
  <c r="A99" i="13" a="1"/>
  <c r="A99" i="13" s="1"/>
  <c r="A102" i="14" l="1" a="1"/>
  <c r="A102" i="14" s="1"/>
  <c r="G102" i="14" s="1"/>
  <c r="E101" i="14"/>
  <c r="D101" i="14"/>
  <c r="F101" i="14"/>
  <c r="C101" i="14"/>
  <c r="H101" i="14"/>
  <c r="B101" i="14"/>
  <c r="A100" i="13" a="1"/>
  <c r="A100" i="13" s="1"/>
  <c r="E99" i="13"/>
  <c r="C99" i="13"/>
  <c r="F99" i="13"/>
  <c r="D99" i="13"/>
  <c r="G99" i="13"/>
  <c r="B99" i="13"/>
  <c r="H99" i="13"/>
  <c r="A103" i="14" l="1" a="1"/>
  <c r="A103" i="14" s="1"/>
  <c r="F103" i="14" s="1"/>
  <c r="C102" i="14"/>
  <c r="H102" i="14"/>
  <c r="B102" i="14"/>
  <c r="E102" i="14"/>
  <c r="D102" i="14"/>
  <c r="F102" i="14"/>
  <c r="E100" i="13"/>
  <c r="D100" i="13"/>
  <c r="F100" i="13"/>
  <c r="B100" i="13"/>
  <c r="H100" i="13"/>
  <c r="C100" i="13"/>
  <c r="G100" i="13"/>
  <c r="A101" i="13" a="1"/>
  <c r="A101" i="13" s="1"/>
  <c r="A104" i="14" l="1" a="1"/>
  <c r="A104" i="14" s="1"/>
  <c r="G104" i="14" s="1"/>
  <c r="B103" i="14"/>
  <c r="E103" i="14"/>
  <c r="D103" i="14"/>
  <c r="G103" i="14"/>
  <c r="H103" i="14"/>
  <c r="C103" i="14"/>
  <c r="E101" i="13"/>
  <c r="D101" i="13"/>
  <c r="G101" i="13"/>
  <c r="B101" i="13"/>
  <c r="H101" i="13"/>
  <c r="C101" i="13"/>
  <c r="F101" i="13"/>
  <c r="A102" i="13" a="1"/>
  <c r="A102" i="13" s="1"/>
  <c r="A105" i="14" l="1" a="1"/>
  <c r="A105" i="14" s="1"/>
  <c r="F105" i="14" s="1"/>
  <c r="B104" i="14"/>
  <c r="H104" i="14"/>
  <c r="D104" i="14"/>
  <c r="E104" i="14"/>
  <c r="F104" i="14"/>
  <c r="C104" i="14"/>
  <c r="A103" i="13" a="1"/>
  <c r="A103" i="13" s="1"/>
  <c r="E102" i="13"/>
  <c r="C102" i="13"/>
  <c r="F102" i="13"/>
  <c r="D102" i="13"/>
  <c r="H102" i="13"/>
  <c r="B102" i="13"/>
  <c r="G102" i="13"/>
  <c r="A106" i="14" l="1" a="1"/>
  <c r="A106" i="14" s="1"/>
  <c r="G106" i="14" s="1"/>
  <c r="G105" i="14"/>
  <c r="C105" i="14"/>
  <c r="H105" i="14"/>
  <c r="E105" i="14"/>
  <c r="B105" i="14"/>
  <c r="D105" i="14"/>
  <c r="E103" i="13"/>
  <c r="C103" i="13"/>
  <c r="G103" i="13"/>
  <c r="D103" i="13"/>
  <c r="F103" i="13"/>
  <c r="B103" i="13"/>
  <c r="H103" i="13"/>
  <c r="A104" i="13" a="1"/>
  <c r="A104" i="13" s="1"/>
  <c r="A107" i="14" l="1" a="1"/>
  <c r="A107" i="14" s="1"/>
  <c r="E107" i="14" s="1"/>
  <c r="C106" i="14"/>
  <c r="D106" i="14"/>
  <c r="F106" i="14"/>
  <c r="B106" i="14"/>
  <c r="H106" i="14"/>
  <c r="E106" i="14"/>
  <c r="E104" i="13"/>
  <c r="D104" i="13"/>
  <c r="F104" i="13"/>
  <c r="B104" i="13"/>
  <c r="H104" i="13"/>
  <c r="C104" i="13"/>
  <c r="G104" i="13"/>
  <c r="A105" i="13" a="1"/>
  <c r="A105" i="13" s="1"/>
  <c r="A108" i="14" l="1" a="1"/>
  <c r="A108" i="14" s="1"/>
  <c r="F108" i="14" s="1"/>
  <c r="D107" i="14"/>
  <c r="H107" i="14"/>
  <c r="G107" i="14"/>
  <c r="F107" i="14"/>
  <c r="B107" i="14"/>
  <c r="C107" i="14"/>
  <c r="A106" i="13" a="1"/>
  <c r="A106" i="13" s="1"/>
  <c r="E105" i="13"/>
  <c r="D105" i="13"/>
  <c r="H105" i="13"/>
  <c r="C105" i="13"/>
  <c r="G105" i="13"/>
  <c r="B105" i="13"/>
  <c r="F105" i="13"/>
  <c r="A109" i="14" l="1" a="1"/>
  <c r="A109" i="14" s="1"/>
  <c r="G109" i="14" s="1"/>
  <c r="G108" i="14"/>
  <c r="H108" i="14"/>
  <c r="B108" i="14"/>
  <c r="D108" i="14"/>
  <c r="C108" i="14"/>
  <c r="E108" i="14"/>
  <c r="E106" i="13"/>
  <c r="C106" i="13"/>
  <c r="G106" i="13"/>
  <c r="B106" i="13"/>
  <c r="F106" i="13"/>
  <c r="D106" i="13"/>
  <c r="H106" i="13"/>
  <c r="A107" i="13" a="1"/>
  <c r="A107" i="13" s="1"/>
  <c r="A110" i="14" l="1" a="1"/>
  <c r="A110" i="14" s="1"/>
  <c r="G110" i="14" s="1"/>
  <c r="C109" i="14"/>
  <c r="H109" i="14"/>
  <c r="E109" i="14"/>
  <c r="D109" i="14"/>
  <c r="F109" i="14"/>
  <c r="B109" i="14"/>
  <c r="E107" i="13"/>
  <c r="C107" i="13"/>
  <c r="F107" i="13"/>
  <c r="D107" i="13"/>
  <c r="H107" i="13"/>
  <c r="B107" i="13"/>
  <c r="G107" i="13"/>
  <c r="A108" i="13" a="1"/>
  <c r="A108" i="13" s="1"/>
  <c r="A111" i="14" l="1" a="1"/>
  <c r="A111" i="14" s="1"/>
  <c r="E111" i="14" s="1"/>
  <c r="E110" i="14"/>
  <c r="D110" i="14"/>
  <c r="B110" i="14"/>
  <c r="H110" i="14"/>
  <c r="F110" i="14"/>
  <c r="C110" i="14"/>
  <c r="A109" i="13" a="1"/>
  <c r="A109" i="13" s="1"/>
  <c r="E108" i="13"/>
  <c r="D108" i="13"/>
  <c r="F108" i="13"/>
  <c r="B108" i="13"/>
  <c r="H108" i="13"/>
  <c r="C108" i="13"/>
  <c r="G108" i="13"/>
  <c r="A112" i="14" l="1" a="1"/>
  <c r="A112" i="14" s="1"/>
  <c r="G112" i="14" s="1"/>
  <c r="C111" i="14"/>
  <c r="H111" i="14"/>
  <c r="D111" i="14"/>
  <c r="G111" i="14"/>
  <c r="F111" i="14"/>
  <c r="B111" i="14"/>
  <c r="E109" i="13"/>
  <c r="D109" i="13"/>
  <c r="F109" i="13"/>
  <c r="B109" i="13"/>
  <c r="H109" i="13"/>
  <c r="C109" i="13"/>
  <c r="G109" i="13"/>
  <c r="A110" i="13" a="1"/>
  <c r="A110" i="13" s="1"/>
  <c r="A113" i="14" l="1" a="1"/>
  <c r="A113" i="14" s="1"/>
  <c r="F113" i="14" s="1"/>
  <c r="F112" i="14"/>
  <c r="C112" i="14"/>
  <c r="H112" i="14"/>
  <c r="B112" i="14"/>
  <c r="E112" i="14"/>
  <c r="D112" i="14"/>
  <c r="E110" i="13"/>
  <c r="C110" i="13"/>
  <c r="G110" i="13"/>
  <c r="D110" i="13"/>
  <c r="F110" i="13"/>
  <c r="B110" i="13"/>
  <c r="H110" i="13"/>
  <c r="A111" i="13" a="1"/>
  <c r="A111" i="13" s="1"/>
  <c r="A114" i="14" l="1" a="1"/>
  <c r="A114" i="14" s="1"/>
  <c r="F114" i="14" s="1"/>
  <c r="G113" i="14"/>
  <c r="H113" i="14"/>
  <c r="C113" i="14"/>
  <c r="B113" i="14"/>
  <c r="E113" i="14"/>
  <c r="D113" i="14"/>
  <c r="A112" i="13" a="1"/>
  <c r="A112" i="13" s="1"/>
  <c r="E111" i="13"/>
  <c r="C111" i="13"/>
  <c r="G111" i="13"/>
  <c r="D111" i="13"/>
  <c r="F111" i="13"/>
  <c r="B111" i="13"/>
  <c r="H111" i="13"/>
  <c r="A115" i="14" l="1" a="1"/>
  <c r="A115" i="14" s="1"/>
  <c r="E115" i="14" s="1"/>
  <c r="E114" i="14"/>
  <c r="H114" i="14"/>
  <c r="B114" i="14"/>
  <c r="G114" i="14"/>
  <c r="C114" i="14"/>
  <c r="D114" i="14"/>
  <c r="E112" i="13"/>
  <c r="D112" i="13"/>
  <c r="H112" i="13"/>
  <c r="B112" i="13"/>
  <c r="F112" i="13"/>
  <c r="C112" i="13"/>
  <c r="G112" i="13"/>
  <c r="A113" i="13" a="1"/>
  <c r="A113" i="13" s="1"/>
  <c r="A116" i="14" l="1" a="1"/>
  <c r="A116" i="14" s="1"/>
  <c r="G116" i="14" s="1"/>
  <c r="F115" i="14"/>
  <c r="G115" i="14"/>
  <c r="H115" i="14"/>
  <c r="D115" i="14"/>
  <c r="C115" i="14"/>
  <c r="B115" i="14"/>
  <c r="E113" i="13"/>
  <c r="D113" i="13"/>
  <c r="F113" i="13"/>
  <c r="C113" i="13"/>
  <c r="H113" i="13"/>
  <c r="B113" i="13"/>
  <c r="G113" i="13"/>
  <c r="A114" i="13" a="1"/>
  <c r="A114" i="13" s="1"/>
  <c r="A117" i="14" l="1" a="1"/>
  <c r="A117" i="14" s="1"/>
  <c r="G117" i="14" s="1"/>
  <c r="B116" i="14"/>
  <c r="H116" i="14"/>
  <c r="D116" i="14"/>
  <c r="F116" i="14"/>
  <c r="C116" i="14"/>
  <c r="E116" i="14"/>
  <c r="A115" i="13" a="1"/>
  <c r="A115" i="13" s="1"/>
  <c r="E114" i="13"/>
  <c r="C114" i="13"/>
  <c r="G114" i="13"/>
  <c r="B114" i="13"/>
  <c r="F114" i="13"/>
  <c r="D114" i="13"/>
  <c r="H114" i="13"/>
  <c r="A118" i="14" l="1" a="1"/>
  <c r="A118" i="14" s="1"/>
  <c r="C118" i="14" s="1"/>
  <c r="E117" i="14"/>
  <c r="C117" i="14"/>
  <c r="F117" i="14"/>
  <c r="D117" i="14"/>
  <c r="H117" i="14"/>
  <c r="B117" i="14"/>
  <c r="E115" i="13"/>
  <c r="C115" i="13"/>
  <c r="F115" i="13"/>
  <c r="D115" i="13"/>
  <c r="H115" i="13"/>
  <c r="B115" i="13"/>
  <c r="G115" i="13"/>
  <c r="A116" i="13" a="1"/>
  <c r="A116" i="13" s="1"/>
  <c r="A119" i="14" l="1" a="1"/>
  <c r="A119" i="14" s="1"/>
  <c r="F119" i="14" s="1"/>
  <c r="B118" i="14"/>
  <c r="H118" i="14"/>
  <c r="D118" i="14"/>
  <c r="E118" i="14"/>
  <c r="F118" i="14"/>
  <c r="G118" i="14"/>
  <c r="E116" i="13"/>
  <c r="D116" i="13"/>
  <c r="H116" i="13"/>
  <c r="B116" i="13"/>
  <c r="F116" i="13"/>
  <c r="C116" i="13"/>
  <c r="G116" i="13"/>
  <c r="A117" i="13" a="1"/>
  <c r="A117" i="13" s="1"/>
  <c r="A120" i="14" l="1" a="1"/>
  <c r="A120" i="14" s="1"/>
  <c r="G120" i="14" s="1"/>
  <c r="D119" i="14"/>
  <c r="G119" i="14"/>
  <c r="H119" i="14"/>
  <c r="B119" i="14"/>
  <c r="E119" i="14"/>
  <c r="C119" i="14"/>
  <c r="A118" i="13" a="1"/>
  <c r="A118" i="13" s="1"/>
  <c r="E117" i="13"/>
  <c r="D117" i="13"/>
  <c r="G117" i="13"/>
  <c r="B117" i="13"/>
  <c r="H117" i="13"/>
  <c r="C117" i="13"/>
  <c r="F117" i="13"/>
  <c r="A121" i="14" l="1" a="1"/>
  <c r="A121" i="14" s="1"/>
  <c r="G121" i="14" s="1"/>
  <c r="F120" i="14"/>
  <c r="H120" i="14"/>
  <c r="B120" i="14"/>
  <c r="D120" i="14"/>
  <c r="E120" i="14"/>
  <c r="C120" i="14"/>
  <c r="E118" i="13"/>
  <c r="C118" i="13"/>
  <c r="G118" i="13"/>
  <c r="D118" i="13"/>
  <c r="F118" i="13"/>
  <c r="B118" i="13"/>
  <c r="H118" i="13"/>
  <c r="A119" i="13" a="1"/>
  <c r="A119" i="13" s="1"/>
  <c r="A122" i="14" l="1" a="1"/>
  <c r="A122" i="14" s="1"/>
  <c r="G122" i="14" s="1"/>
  <c r="C121" i="14"/>
  <c r="F121" i="14"/>
  <c r="D121" i="14"/>
  <c r="H121" i="14"/>
  <c r="E121" i="14"/>
  <c r="B121" i="14"/>
  <c r="H119" i="13"/>
  <c r="G119" i="13"/>
  <c r="F119" i="13"/>
  <c r="E119" i="13"/>
  <c r="B119" i="13"/>
  <c r="C119" i="13"/>
  <c r="D119" i="13"/>
  <c r="A120" i="13" a="1"/>
  <c r="A120" i="13" s="1"/>
  <c r="A121" i="13" s="1" a="1"/>
  <c r="A121" i="13" s="1"/>
  <c r="A123" i="14" l="1" a="1"/>
  <c r="A123" i="14" s="1"/>
  <c r="E123" i="14" s="1"/>
  <c r="D122" i="14"/>
  <c r="B122" i="14"/>
  <c r="H122" i="14"/>
  <c r="C122" i="14"/>
  <c r="F122" i="14"/>
  <c r="E122" i="14"/>
  <c r="H121" i="13"/>
  <c r="G121" i="13"/>
  <c r="F121" i="13"/>
  <c r="E121" i="13"/>
  <c r="C121" i="13"/>
  <c r="D121" i="13"/>
  <c r="B121" i="13"/>
  <c r="A122" i="13" a="1"/>
  <c r="A122" i="13" s="1"/>
  <c r="A123" i="13" s="1" a="1"/>
  <c r="A123" i="13" s="1"/>
  <c r="H120" i="13"/>
  <c r="G120" i="13"/>
  <c r="F120" i="13"/>
  <c r="E120" i="13"/>
  <c r="C120" i="13"/>
  <c r="D120" i="13"/>
  <c r="B120" i="13"/>
  <c r="A124" i="14" l="1" a="1"/>
  <c r="A124" i="14" s="1"/>
  <c r="F124" i="14" s="1"/>
  <c r="D123" i="14"/>
  <c r="F123" i="14"/>
  <c r="G123" i="14"/>
  <c r="H123" i="14"/>
  <c r="B123" i="14"/>
  <c r="C123" i="14"/>
  <c r="H123" i="13"/>
  <c r="G123" i="13"/>
  <c r="F123" i="13"/>
  <c r="E123" i="13"/>
  <c r="H122" i="13"/>
  <c r="G122" i="13"/>
  <c r="F122" i="13"/>
  <c r="E122" i="13"/>
  <c r="B122" i="13"/>
  <c r="D122" i="13"/>
  <c r="C122" i="13"/>
  <c r="D123" i="13"/>
  <c r="B123" i="13"/>
  <c r="C123" i="13"/>
  <c r="A124" i="13" a="1"/>
  <c r="A124" i="13" s="1"/>
  <c r="A125" i="14" l="1" a="1"/>
  <c r="A125" i="14" s="1"/>
  <c r="F125" i="14" s="1"/>
  <c r="E124" i="14"/>
  <c r="H124" i="14"/>
  <c r="B124" i="14"/>
  <c r="C124" i="14"/>
  <c r="G124" i="14"/>
  <c r="D124" i="14"/>
  <c r="H124" i="13"/>
  <c r="G124" i="13"/>
  <c r="F124" i="13"/>
  <c r="E124" i="13"/>
  <c r="C124" i="13"/>
  <c r="D124" i="13"/>
  <c r="B124" i="13"/>
  <c r="A125" i="13" a="1"/>
  <c r="A125" i="13" s="1"/>
  <c r="A126" i="14" l="1" a="1"/>
  <c r="A126" i="14" s="1"/>
  <c r="G126" i="14" s="1"/>
  <c r="D125" i="14"/>
  <c r="G125" i="14"/>
  <c r="B125" i="14"/>
  <c r="H125" i="14"/>
  <c r="E125" i="14"/>
  <c r="C125" i="14"/>
  <c r="H125" i="13"/>
  <c r="G125" i="13"/>
  <c r="F125" i="13"/>
  <c r="E125" i="13"/>
  <c r="C125" i="13"/>
  <c r="D125" i="13"/>
  <c r="B125" i="13"/>
  <c r="A126" i="13" a="1"/>
  <c r="A126" i="13" s="1"/>
  <c r="A127" i="14" l="1" a="1"/>
  <c r="A127" i="14" s="1"/>
  <c r="H127" i="14" s="1"/>
  <c r="E126" i="14"/>
  <c r="F126" i="14"/>
  <c r="C126" i="14"/>
  <c r="H126" i="14"/>
  <c r="D126" i="14"/>
  <c r="B126" i="14"/>
  <c r="H126" i="13"/>
  <c r="G126" i="13"/>
  <c r="F126" i="13"/>
  <c r="E126" i="13"/>
  <c r="B126" i="13"/>
  <c r="C126" i="13"/>
  <c r="D126" i="13"/>
  <c r="A127" i="13" a="1"/>
  <c r="A127" i="13" s="1"/>
  <c r="A128" i="14" l="1" a="1"/>
  <c r="A128" i="14" s="1"/>
  <c r="G128" i="14" s="1"/>
  <c r="F127" i="14"/>
  <c r="B127" i="14"/>
  <c r="E127" i="14"/>
  <c r="D127" i="14"/>
  <c r="G127" i="14"/>
  <c r="C127" i="14"/>
  <c r="H127" i="13"/>
  <c r="G127" i="13"/>
  <c r="F127" i="13"/>
  <c r="E127" i="13"/>
  <c r="A128" i="13" a="1"/>
  <c r="A128" i="13" s="1"/>
  <c r="D127" i="13"/>
  <c r="B127" i="13"/>
  <c r="C127" i="13"/>
  <c r="A129" i="14" l="1" a="1"/>
  <c r="A129" i="14" s="1"/>
  <c r="E129" i="14" s="1"/>
  <c r="F128" i="14"/>
  <c r="H128" i="14"/>
  <c r="B128" i="14"/>
  <c r="D128" i="14"/>
  <c r="E128" i="14"/>
  <c r="C128" i="14"/>
  <c r="A129" i="13" a="1"/>
  <c r="A129" i="13" s="1"/>
  <c r="H128" i="13"/>
  <c r="G128" i="13"/>
  <c r="F128" i="13"/>
  <c r="E128" i="13"/>
  <c r="B128" i="13"/>
  <c r="C128" i="13"/>
  <c r="D128" i="13"/>
  <c r="A130" i="14" l="1" a="1"/>
  <c r="A130" i="14" s="1"/>
  <c r="H130" i="14" s="1"/>
  <c r="C129" i="14"/>
  <c r="F129" i="14"/>
  <c r="D129" i="14"/>
  <c r="H129" i="14"/>
  <c r="G129" i="14"/>
  <c r="B129" i="14"/>
  <c r="H129" i="13"/>
  <c r="G129" i="13"/>
  <c r="F129" i="13"/>
  <c r="E129" i="13"/>
  <c r="B129" i="13"/>
  <c r="A130" i="13" a="1"/>
  <c r="A130" i="13" s="1"/>
  <c r="C129" i="13"/>
  <c r="D129" i="13"/>
  <c r="A131" i="14" l="1" a="1"/>
  <c r="A131" i="14" s="1"/>
  <c r="E131" i="14" s="1"/>
  <c r="B130" i="14"/>
  <c r="G130" i="14"/>
  <c r="C130" i="14"/>
  <c r="E130" i="14"/>
  <c r="F130" i="14"/>
  <c r="D130" i="14"/>
  <c r="D130" i="13"/>
  <c r="B130" i="13"/>
  <c r="H130" i="13"/>
  <c r="G130" i="13"/>
  <c r="F130" i="13"/>
  <c r="E130" i="13"/>
  <c r="C130" i="13"/>
  <c r="A131" i="13" a="1"/>
  <c r="A131" i="13" s="1"/>
  <c r="A132" i="14" l="1" a="1"/>
  <c r="A132" i="14" s="1"/>
  <c r="G132" i="14" s="1"/>
  <c r="F131" i="14"/>
  <c r="G131" i="14"/>
  <c r="H131" i="14"/>
  <c r="B131" i="14"/>
  <c r="D131" i="14"/>
  <c r="C131" i="14"/>
  <c r="A132" i="13" a="1"/>
  <c r="A132" i="13" s="1"/>
  <c r="H131" i="13"/>
  <c r="G131" i="13"/>
  <c r="F131" i="13"/>
  <c r="E131" i="13"/>
  <c r="D131" i="13"/>
  <c r="C131" i="13"/>
  <c r="B131" i="13"/>
  <c r="A133" i="14" l="1" a="1"/>
  <c r="A133" i="14" s="1"/>
  <c r="G133" i="14" s="1"/>
  <c r="B132" i="14"/>
  <c r="H132" i="14"/>
  <c r="D132" i="14"/>
  <c r="C132" i="14"/>
  <c r="F132" i="14"/>
  <c r="E132" i="14"/>
  <c r="H132" i="13"/>
  <c r="G132" i="13"/>
  <c r="F132" i="13"/>
  <c r="E132" i="13"/>
  <c r="C132" i="13"/>
  <c r="D132" i="13"/>
  <c r="B132" i="13"/>
  <c r="A133" i="13" a="1"/>
  <c r="A133" i="13" s="1"/>
  <c r="A134" i="14" l="1" a="1"/>
  <c r="A134" i="14" s="1"/>
  <c r="C134" i="14" s="1"/>
  <c r="B133" i="14"/>
  <c r="H133" i="14"/>
  <c r="E133" i="14"/>
  <c r="C133" i="14"/>
  <c r="F133" i="14"/>
  <c r="D133" i="14"/>
  <c r="H133" i="13"/>
  <c r="G133" i="13"/>
  <c r="F133" i="13"/>
  <c r="E133" i="13"/>
  <c r="C133" i="13"/>
  <c r="B133" i="13"/>
  <c r="D133" i="13"/>
  <c r="A134" i="13" a="1"/>
  <c r="A134" i="13" s="1"/>
  <c r="A135" i="14" l="1" a="1"/>
  <c r="A135" i="14" s="1"/>
  <c r="H135" i="14" s="1"/>
  <c r="B134" i="14"/>
  <c r="G134" i="14"/>
  <c r="H134" i="14"/>
  <c r="D134" i="14"/>
  <c r="E134" i="14"/>
  <c r="F134" i="14"/>
  <c r="D134" i="13"/>
  <c r="H134" i="13"/>
  <c r="G134" i="13"/>
  <c r="F134" i="13"/>
  <c r="E134" i="13"/>
  <c r="B134" i="13"/>
  <c r="C134" i="13"/>
  <c r="A135" i="13" a="1"/>
  <c r="A135" i="13" s="1"/>
  <c r="A136" i="14" l="1" a="1"/>
  <c r="A136" i="14" s="1"/>
  <c r="F136" i="14" s="1"/>
  <c r="D135" i="14"/>
  <c r="G135" i="14"/>
  <c r="E135" i="14"/>
  <c r="B135" i="14"/>
  <c r="F135" i="14"/>
  <c r="C135" i="14"/>
  <c r="D135" i="13"/>
  <c r="C135" i="13"/>
  <c r="H135" i="13"/>
  <c r="G135" i="13"/>
  <c r="F135" i="13"/>
  <c r="E135" i="13"/>
  <c r="B135" i="13"/>
  <c r="A136" i="13" a="1"/>
  <c r="A136" i="13" s="1"/>
  <c r="A137" i="14" l="1" a="1"/>
  <c r="A137" i="14" s="1"/>
  <c r="F137" i="14" s="1"/>
  <c r="C136" i="14"/>
  <c r="G136" i="14"/>
  <c r="B136" i="14"/>
  <c r="D136" i="14"/>
  <c r="E136" i="14"/>
  <c r="H136" i="14"/>
  <c r="H136" i="13"/>
  <c r="G136" i="13"/>
  <c r="F136" i="13"/>
  <c r="E136" i="13"/>
  <c r="C136" i="13"/>
  <c r="B136" i="13"/>
  <c r="D136" i="13"/>
  <c r="A137" i="13" a="1"/>
  <c r="A137" i="13" s="1"/>
  <c r="A138" i="14" l="1" a="1"/>
  <c r="A138" i="14" s="1"/>
  <c r="G138" i="14" s="1"/>
  <c r="D137" i="14"/>
  <c r="H137" i="14"/>
  <c r="E137" i="14"/>
  <c r="B137" i="14"/>
  <c r="G137" i="14"/>
  <c r="C137" i="14"/>
  <c r="D137" i="13"/>
  <c r="H137" i="13"/>
  <c r="G137" i="13"/>
  <c r="F137" i="13"/>
  <c r="E137" i="13"/>
  <c r="C137" i="13"/>
  <c r="B137" i="13"/>
  <c r="A138" i="13" a="1"/>
  <c r="A138" i="13" s="1"/>
  <c r="A139" i="14" l="1" a="1"/>
  <c r="A139" i="14" s="1"/>
  <c r="H139" i="14" s="1"/>
  <c r="B138" i="14"/>
  <c r="C138" i="14"/>
  <c r="D138" i="14"/>
  <c r="F138" i="14"/>
  <c r="H138" i="14"/>
  <c r="E138" i="14"/>
  <c r="A139" i="13" a="1"/>
  <c r="A139" i="13" s="1"/>
  <c r="D138" i="13"/>
  <c r="H138" i="13"/>
  <c r="G138" i="13"/>
  <c r="F138" i="13"/>
  <c r="E138" i="13"/>
  <c r="C138" i="13"/>
  <c r="B138" i="13"/>
  <c r="A140" i="14" l="1" a="1"/>
  <c r="A140" i="14" s="1"/>
  <c r="B140" i="14" s="1"/>
  <c r="F139" i="14"/>
  <c r="G139" i="14"/>
  <c r="D139" i="14"/>
  <c r="C139" i="14"/>
  <c r="E139" i="14"/>
  <c r="B139" i="14"/>
  <c r="A140" i="13" a="1"/>
  <c r="A140" i="13" s="1"/>
  <c r="H139" i="13"/>
  <c r="G139" i="13"/>
  <c r="F139" i="13"/>
  <c r="E139" i="13"/>
  <c r="B139" i="13"/>
  <c r="D139" i="13"/>
  <c r="C139" i="13"/>
  <c r="A141" i="14" l="1" a="1"/>
  <c r="A141" i="14" s="1"/>
  <c r="G141" i="14" s="1"/>
  <c r="C140" i="14"/>
  <c r="F140" i="14"/>
  <c r="D140" i="14"/>
  <c r="H140" i="14"/>
  <c r="E140" i="14"/>
  <c r="G140" i="14"/>
  <c r="A141" i="13" a="1"/>
  <c r="A141" i="13" s="1"/>
  <c r="H140" i="13"/>
  <c r="G140" i="13"/>
  <c r="F140" i="13"/>
  <c r="E140" i="13"/>
  <c r="C140" i="13"/>
  <c r="B140" i="13"/>
  <c r="D140" i="13"/>
  <c r="A142" i="14" l="1" a="1"/>
  <c r="A142" i="14" s="1"/>
  <c r="H142" i="14" s="1"/>
  <c r="B141" i="14"/>
  <c r="H141" i="14"/>
  <c r="E141" i="14"/>
  <c r="C141" i="14"/>
  <c r="F141" i="14"/>
  <c r="D141" i="14"/>
  <c r="A142" i="13" a="1"/>
  <c r="A142" i="13" s="1"/>
  <c r="H141" i="13"/>
  <c r="G141" i="13"/>
  <c r="F141" i="13"/>
  <c r="E141" i="13"/>
  <c r="B141" i="13"/>
  <c r="D141" i="13"/>
  <c r="C141" i="13"/>
  <c r="A143" i="14" l="1" a="1"/>
  <c r="A143" i="14" s="1"/>
  <c r="H143" i="14" s="1"/>
  <c r="E142" i="14"/>
  <c r="F142" i="14"/>
  <c r="G142" i="14"/>
  <c r="C142" i="14"/>
  <c r="D142" i="14"/>
  <c r="B142" i="14"/>
  <c r="A143" i="13" a="1"/>
  <c r="A143" i="13" s="1"/>
  <c r="D142" i="13"/>
  <c r="B142" i="13"/>
  <c r="H142" i="13"/>
  <c r="G142" i="13"/>
  <c r="F142" i="13"/>
  <c r="E142" i="13"/>
  <c r="C142" i="13"/>
  <c r="A144" i="14" l="1" a="1"/>
  <c r="A144" i="14" s="1"/>
  <c r="H144" i="14" s="1"/>
  <c r="D143" i="14"/>
  <c r="G143" i="14"/>
  <c r="B143" i="14"/>
  <c r="E143" i="14"/>
  <c r="F143" i="14"/>
  <c r="C143" i="14"/>
  <c r="A144" i="13" a="1"/>
  <c r="A144" i="13" s="1"/>
  <c r="C143" i="13"/>
  <c r="D143" i="13"/>
  <c r="F143" i="13"/>
  <c r="H143" i="13"/>
  <c r="G143" i="13"/>
  <c r="E143" i="13"/>
  <c r="B143" i="13"/>
  <c r="A145" i="14" l="1" a="1"/>
  <c r="A145" i="14" s="1"/>
  <c r="F145" i="14" s="1"/>
  <c r="C144" i="14"/>
  <c r="G144" i="14"/>
  <c r="D144" i="14"/>
  <c r="E144" i="14"/>
  <c r="B144" i="14"/>
  <c r="F144" i="14"/>
  <c r="A145" i="13" a="1"/>
  <c r="A145" i="13" s="1"/>
  <c r="H144" i="13"/>
  <c r="G144" i="13"/>
  <c r="F144" i="13"/>
  <c r="E144" i="13"/>
  <c r="C144" i="13"/>
  <c r="D144" i="13"/>
  <c r="B144" i="13"/>
  <c r="A146" i="14" l="1" a="1"/>
  <c r="A146" i="14" s="1"/>
  <c r="H146" i="14" s="1"/>
  <c r="G145" i="14"/>
  <c r="B145" i="14"/>
  <c r="E145" i="14"/>
  <c r="D145" i="14"/>
  <c r="H145" i="14"/>
  <c r="C145" i="14"/>
  <c r="A146" i="13" a="1"/>
  <c r="A146" i="13" s="1"/>
  <c r="H145" i="13"/>
  <c r="G145" i="13"/>
  <c r="F145" i="13"/>
  <c r="E145" i="13"/>
  <c r="B145" i="13"/>
  <c r="C145" i="13"/>
  <c r="D145" i="13"/>
  <c r="A147" i="14" l="1" a="1"/>
  <c r="A147" i="14" s="1"/>
  <c r="E147" i="14" s="1"/>
  <c r="B146" i="14"/>
  <c r="G146" i="14"/>
  <c r="C146" i="14"/>
  <c r="D146" i="14"/>
  <c r="F146" i="14"/>
  <c r="E146" i="14"/>
  <c r="A147" i="13" a="1"/>
  <c r="A147" i="13" s="1"/>
  <c r="D146" i="13"/>
  <c r="B146" i="13"/>
  <c r="H146" i="13"/>
  <c r="G146" i="13"/>
  <c r="F146" i="13"/>
  <c r="E146" i="13"/>
  <c r="C146" i="13"/>
  <c r="A148" i="14" l="1" a="1"/>
  <c r="A148" i="14" s="1"/>
  <c r="G148" i="14" s="1"/>
  <c r="H147" i="14"/>
  <c r="G147" i="14"/>
  <c r="F147" i="14"/>
  <c r="B147" i="14"/>
  <c r="D147" i="14"/>
  <c r="C147" i="14"/>
  <c r="A148" i="13" a="1"/>
  <c r="A148" i="13" s="1"/>
  <c r="B147" i="13"/>
  <c r="D147" i="13"/>
  <c r="H147" i="13"/>
  <c r="G147" i="13"/>
  <c r="F147" i="13"/>
  <c r="E147" i="13"/>
  <c r="C147" i="13"/>
  <c r="A149" i="14" l="1" a="1"/>
  <c r="A149" i="14" s="1"/>
  <c r="G149" i="14" s="1"/>
  <c r="C148" i="14"/>
  <c r="F148" i="14"/>
  <c r="B148" i="14"/>
  <c r="H148" i="14"/>
  <c r="D148" i="14"/>
  <c r="E148" i="14"/>
  <c r="A149" i="13" a="1"/>
  <c r="A149" i="13" s="1"/>
  <c r="H148" i="13"/>
  <c r="G148" i="13"/>
  <c r="F148" i="13"/>
  <c r="E148" i="13"/>
  <c r="C148" i="13"/>
  <c r="D148" i="13"/>
  <c r="B148" i="13"/>
  <c r="A150" i="14" l="1" a="1"/>
  <c r="A150" i="14" s="1"/>
  <c r="C150" i="14" s="1"/>
  <c r="E149" i="14"/>
  <c r="C149" i="14"/>
  <c r="F149" i="14"/>
  <c r="D149" i="14"/>
  <c r="H149" i="14"/>
  <c r="B149" i="14"/>
  <c r="A150" i="13" a="1"/>
  <c r="A150" i="13" s="1"/>
  <c r="H149" i="13"/>
  <c r="G149" i="13"/>
  <c r="F149" i="13"/>
  <c r="E149" i="13"/>
  <c r="D149" i="13"/>
  <c r="C149" i="13"/>
  <c r="B149" i="13"/>
  <c r="A151" i="14" l="1" a="1"/>
  <c r="A151" i="14" s="1"/>
  <c r="H151" i="14" s="1"/>
  <c r="D150" i="14"/>
  <c r="H150" i="14"/>
  <c r="F150" i="14"/>
  <c r="E150" i="14"/>
  <c r="G150" i="14"/>
  <c r="B150" i="14"/>
  <c r="A151" i="13" a="1"/>
  <c r="A151" i="13" s="1"/>
  <c r="D150" i="13"/>
  <c r="B150" i="13"/>
  <c r="H150" i="13"/>
  <c r="G150" i="13"/>
  <c r="F150" i="13"/>
  <c r="E150" i="13"/>
  <c r="C150" i="13"/>
  <c r="A152" i="14" l="1" a="1"/>
  <c r="A152" i="14" s="1"/>
  <c r="E152" i="14" s="1"/>
  <c r="F151" i="14"/>
  <c r="D151" i="14"/>
  <c r="G151" i="14"/>
  <c r="E151" i="14"/>
  <c r="B151" i="14"/>
  <c r="C151" i="14"/>
  <c r="A152" i="13" a="1"/>
  <c r="A152" i="13" s="1"/>
  <c r="E151" i="13"/>
  <c r="G151" i="13"/>
  <c r="F151" i="13"/>
  <c r="C151" i="13"/>
  <c r="H151" i="13"/>
  <c r="B151" i="13"/>
  <c r="D151" i="13"/>
  <c r="A153" i="14" l="1" a="1"/>
  <c r="A153" i="14" s="1"/>
  <c r="G153" i="14" s="1"/>
  <c r="H152" i="14"/>
  <c r="D152" i="14"/>
  <c r="B152" i="14"/>
  <c r="F152" i="14"/>
  <c r="G152" i="14"/>
  <c r="C152" i="14"/>
  <c r="A153" i="13" a="1"/>
  <c r="A153" i="13" s="1"/>
  <c r="H152" i="13"/>
  <c r="C152" i="13"/>
  <c r="F152" i="13"/>
  <c r="B152" i="13"/>
  <c r="E152" i="13"/>
  <c r="D152" i="13"/>
  <c r="G152" i="13"/>
  <c r="A154" i="14" l="1" a="1"/>
  <c r="A154" i="14" s="1"/>
  <c r="G154" i="14" s="1"/>
  <c r="C153" i="14"/>
  <c r="F153" i="14"/>
  <c r="D153" i="14"/>
  <c r="H153" i="14"/>
  <c r="E153" i="14"/>
  <c r="B153" i="14"/>
  <c r="A154" i="13" a="1"/>
  <c r="A154" i="13" s="1"/>
  <c r="G153" i="13"/>
  <c r="E153" i="13"/>
  <c r="H153" i="13"/>
  <c r="F153" i="13"/>
  <c r="D153" i="13"/>
  <c r="C153" i="13"/>
  <c r="B153" i="13"/>
  <c r="A155" i="14" l="1" a="1"/>
  <c r="A155" i="14" s="1"/>
  <c r="E155" i="14" s="1"/>
  <c r="B154" i="14"/>
  <c r="H154" i="14"/>
  <c r="C154" i="14"/>
  <c r="D154" i="14"/>
  <c r="F154" i="14"/>
  <c r="E154" i="14"/>
  <c r="A155" i="13" a="1"/>
  <c r="A155" i="13" s="1"/>
  <c r="F154" i="13"/>
  <c r="D154" i="13"/>
  <c r="B154" i="13"/>
  <c r="H154" i="13"/>
  <c r="G154" i="13"/>
  <c r="C154" i="13"/>
  <c r="E154" i="13"/>
  <c r="A156" i="14" l="1" a="1"/>
  <c r="A156" i="14" s="1"/>
  <c r="F156" i="14" s="1"/>
  <c r="B155" i="14"/>
  <c r="G155" i="14"/>
  <c r="D155" i="14"/>
  <c r="F155" i="14"/>
  <c r="H155" i="14"/>
  <c r="C155" i="14"/>
  <c r="A156" i="13" a="1"/>
  <c r="A156" i="13" s="1"/>
  <c r="E155" i="13"/>
  <c r="G155" i="13"/>
  <c r="F155" i="13"/>
  <c r="D155" i="13"/>
  <c r="B155" i="13"/>
  <c r="H155" i="13"/>
  <c r="C155" i="13"/>
  <c r="A157" i="14" l="1" a="1"/>
  <c r="A157" i="14" s="1"/>
  <c r="F157" i="14" s="1"/>
  <c r="G156" i="14"/>
  <c r="C156" i="14"/>
  <c r="B156" i="14"/>
  <c r="E156" i="14"/>
  <c r="H156" i="14"/>
  <c r="D156" i="14"/>
  <c r="A157" i="13" a="1"/>
  <c r="A157" i="13" s="1"/>
  <c r="H156" i="13"/>
  <c r="C156" i="13"/>
  <c r="F156" i="13"/>
  <c r="E156" i="13"/>
  <c r="G156" i="13"/>
  <c r="D156" i="13"/>
  <c r="B156" i="13"/>
  <c r="B157" i="14" l="1"/>
  <c r="H157" i="14"/>
  <c r="D157" i="14"/>
  <c r="G157" i="14"/>
  <c r="E157" i="14"/>
  <c r="C157" i="14"/>
  <c r="G157" i="13"/>
  <c r="E157" i="13"/>
  <c r="B157" i="13"/>
  <c r="H157" i="13"/>
  <c r="D157" i="13"/>
  <c r="C157" i="13"/>
  <c r="F157" i="13"/>
</calcChain>
</file>

<file path=xl/sharedStrings.xml><?xml version="1.0" encoding="utf-8"?>
<sst xmlns="http://schemas.openxmlformats.org/spreadsheetml/2006/main" count="3310" uniqueCount="1435">
  <si>
    <t>Domestic Unrestricted</t>
  </si>
  <si>
    <t>Domestic Two Rate</t>
  </si>
  <si>
    <t>LV Medium Non-Domestic</t>
  </si>
  <si>
    <t>LV UMS (Pseudo HH Metered)</t>
  </si>
  <si>
    <t>LV Generation NHH</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</si>
  <si>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</si>
  <si>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</si>
  <si>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</si>
  <si>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</si>
  <si>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</si>
  <si>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</si>
  <si>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</si>
  <si>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</si>
  <si>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</si>
  <si>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</si>
  <si>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</si>
  <si>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</si>
  <si>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</si>
  <si>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</si>
  <si>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</si>
  <si>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</si>
  <si>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</si>
  <si>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</si>
  <si>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</si>
  <si>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</si>
  <si>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</si>
  <si>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</si>
  <si>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</si>
  <si>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</si>
  <si>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</si>
  <si>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</si>
  <si>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NHH</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</si>
  <si>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</si>
  <si>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</si>
  <si>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</si>
  <si>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</si>
  <si>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</si>
  <si>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</si>
  <si>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</si>
  <si>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</si>
  <si>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</si>
  <si>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</si>
  <si>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</si>
  <si>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</si>
  <si>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</si>
  <si>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Generation NHH</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</si>
  <si>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</si>
  <si>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</si>
  <si>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</si>
  <si>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</si>
  <si>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</si>
  <si>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</si>
  <si>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</si>
  <si>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</si>
  <si>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</si>
  <si>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</si>
  <si>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</si>
  <si>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</si>
  <si>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</si>
  <si>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</si>
  <si>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</si>
  <si>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</si>
  <si>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</si>
  <si>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</si>
  <si>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</si>
  <si>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</si>
  <si>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</si>
  <si>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</si>
  <si>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</si>
  <si>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</si>
  <si>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</si>
  <si>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</si>
  <si>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</si>
  <si>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</si>
  <si>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</si>
  <si>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</si>
  <si>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Generation NHH</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</si>
  <si>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</si>
  <si>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</si>
  <si>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</si>
  <si>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</si>
  <si>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</si>
  <si>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</si>
  <si>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</si>
  <si>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</si>
  <si>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16:00 – 19:00</t>
  </si>
  <si>
    <t>Notes</t>
  </si>
  <si>
    <t>All the above times are in UK Clock time</t>
  </si>
  <si>
    <t>Saturday and Sunday
All Year</t>
  </si>
  <si>
    <t>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</si>
  <si>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</si>
  <si>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</si>
  <si>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</si>
  <si>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</si>
  <si>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</si>
  <si>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</si>
  <si>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</si>
  <si>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</si>
  <si>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</si>
  <si>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</si>
  <si>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Unit rate 1 p/kWh</t>
  </si>
  <si>
    <t>Unit rate 2 p/kWh</t>
  </si>
  <si>
    <t>Unit rate 3 p/kWh</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</si>
  <si>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</si>
  <si>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</si>
  <si>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</si>
  <si>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</si>
  <si>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</si>
  <si>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</si>
  <si>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</si>
  <si>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</si>
  <si>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</si>
  <si>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</si>
  <si>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</si>
  <si>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</si>
  <si>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</si>
  <si>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</si>
  <si>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</si>
  <si>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</si>
  <si>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</si>
  <si>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Generation NHH</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</si>
  <si>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</si>
  <si>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</si>
  <si>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</si>
  <si>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</si>
  <si>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</si>
  <si>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</si>
  <si>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</si>
  <si>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</si>
  <si>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</si>
  <si>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</si>
  <si>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</si>
  <si>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</si>
  <si>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</si>
  <si>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</si>
  <si>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</si>
  <si>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</si>
  <si>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</si>
  <si>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</si>
  <si>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</si>
  <si>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</si>
  <si>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</si>
  <si>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</si>
  <si>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Generation NHH</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</si>
  <si>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</si>
  <si>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</si>
  <si>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</si>
  <si>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</si>
  <si>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</si>
  <si>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</si>
  <si>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</si>
  <si>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</si>
  <si>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</si>
  <si>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</si>
  <si>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</si>
  <si>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</si>
  <si>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</si>
  <si>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</si>
  <si>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</si>
  <si>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</si>
  <si>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</si>
  <si>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</si>
  <si>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</si>
  <si>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</si>
  <si>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Generation NHH</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</si>
  <si>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</si>
  <si>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</si>
  <si>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</si>
  <si>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</si>
  <si>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</si>
  <si>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</si>
  <si>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</si>
  <si>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</si>
  <si>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</si>
  <si>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</si>
  <si>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</si>
  <si>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</si>
  <si>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</si>
  <si>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</si>
  <si>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</si>
  <si>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</si>
  <si>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</si>
  <si>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</si>
  <si>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</si>
  <si>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</si>
  <si>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Generation NHH</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</si>
  <si>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</si>
  <si>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</si>
  <si>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</si>
  <si>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</si>
  <si>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</si>
  <si>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</si>
  <si>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</si>
  <si>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</si>
  <si>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</si>
  <si>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</si>
  <si>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</si>
  <si>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</si>
  <si>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</si>
  <si>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</si>
  <si>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</si>
  <si>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</si>
  <si>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</si>
  <si>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</si>
  <si>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</si>
  <si>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</si>
  <si>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</si>
  <si>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</si>
  <si>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</si>
  <si>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</si>
  <si>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</si>
  <si>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</si>
  <si>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</si>
  <si>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</si>
  <si>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</si>
  <si>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Export fixed charge p/day</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</si>
  <si>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</si>
  <si>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</si>
  <si>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</si>
  <si>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</si>
  <si>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</si>
  <si>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</si>
  <si>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</si>
  <si>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</si>
  <si>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</si>
  <si>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</si>
  <si>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</si>
  <si>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</si>
  <si>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</si>
  <si>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</si>
  <si>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</si>
  <si>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</si>
  <si>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</si>
  <si>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</si>
  <si>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</si>
  <si>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</si>
  <si>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</si>
  <si>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</si>
  <si>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</si>
  <si>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</si>
  <si>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</si>
  <si>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</si>
  <si>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</si>
  <si>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</si>
  <si>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</si>
  <si>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</si>
  <si>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</si>
  <si>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</si>
  <si>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</si>
  <si>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</si>
  <si>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</si>
  <si>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</si>
  <si>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</si>
  <si>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</si>
  <si>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</si>
  <si>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</si>
  <si>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</si>
  <si>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</si>
  <si>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</si>
  <si>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</si>
  <si>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</si>
  <si>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</si>
  <si>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</si>
  <si>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</si>
  <si>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</si>
  <si>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</si>
  <si>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</si>
  <si>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</si>
  <si>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</si>
  <si>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</si>
  <si>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Domestic Prepayment</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</si>
  <si>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</si>
  <si>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</si>
  <si>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</si>
  <si>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</si>
  <si>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</si>
  <si>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</si>
  <si>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</si>
  <si>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</si>
  <si>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</si>
  <si>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</si>
  <si>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</si>
  <si>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</si>
  <si>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</si>
  <si>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</si>
  <si>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</si>
  <si>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</si>
  <si>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</si>
  <si>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</si>
  <si>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</si>
  <si>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</si>
  <si>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</si>
  <si>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</si>
  <si>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</si>
  <si>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</si>
  <si>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</si>
  <si>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</si>
  <si>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</si>
  <si>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</si>
  <si>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</si>
  <si>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</si>
  <si>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</si>
  <si>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</si>
  <si>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</si>
  <si>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</si>
  <si>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</si>
  <si>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</si>
  <si>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</si>
  <si>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</si>
  <si>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</si>
  <si>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</si>
  <si>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</si>
  <si>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</si>
  <si>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</si>
  <si>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</si>
  <si>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</si>
  <si>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</si>
  <si>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</si>
  <si>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</si>
  <si>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</si>
  <si>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</si>
  <si>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</si>
  <si>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</si>
  <si>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</si>
  <si>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</si>
  <si>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</si>
  <si>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</si>
  <si>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</si>
  <si>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</si>
  <si>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</si>
  <si>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</si>
  <si>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</si>
  <si>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</si>
  <si>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</si>
  <si>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</si>
  <si>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</si>
  <si>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</si>
  <si>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</si>
  <si>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</si>
  <si>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</si>
  <si>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</si>
  <si>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</si>
  <si>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</si>
  <si>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</si>
  <si>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</si>
  <si>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</si>
  <si>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</si>
  <si>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</si>
  <si>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</si>
  <si>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</si>
  <si>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</si>
  <si>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</si>
  <si>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</si>
  <si>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</si>
  <si>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</si>
  <si>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</si>
  <si>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</si>
  <si>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</si>
  <si>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</si>
  <si>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</si>
  <si>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</si>
  <si>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</si>
  <si>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</si>
  <si>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</si>
  <si>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</si>
  <si>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</si>
  <si>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</si>
  <si>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</si>
  <si>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</si>
  <si>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</si>
  <si>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</si>
  <si>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</si>
  <si>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</si>
  <si>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</si>
  <si>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</si>
  <si>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</si>
  <si>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</si>
  <si>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</si>
  <si>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</si>
  <si>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</si>
  <si>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</si>
  <si>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</si>
  <si>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</si>
  <si>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</si>
  <si>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</si>
  <si>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</si>
  <si>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</si>
  <si>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</si>
  <si>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</si>
  <si>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</si>
  <si>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</si>
  <si>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</si>
  <si>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</si>
  <si>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</si>
  <si>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</si>
  <si>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</si>
  <si>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</si>
  <si>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</si>
  <si>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</si>
  <si>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</si>
  <si>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</si>
  <si>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</si>
  <si>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</si>
  <si>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</si>
  <si>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</si>
  <si>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</si>
  <si>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</si>
  <si>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</si>
  <si>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</si>
  <si>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</si>
  <si>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</si>
  <si>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</si>
  <si>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</si>
  <si>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</si>
  <si>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</si>
  <si>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</si>
  <si>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</si>
  <si>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</si>
  <si>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</si>
  <si>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</si>
  <si>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</si>
  <si>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</si>
  <si>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</si>
  <si>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</si>
  <si>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</si>
  <si>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</si>
  <si>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</si>
  <si>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</si>
  <si>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</si>
  <si>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</si>
  <si>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</si>
  <si>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</si>
  <si>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</si>
  <si>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</si>
  <si>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</si>
  <si>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</si>
  <si>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</si>
  <si>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</si>
  <si>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</si>
  <si>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</si>
  <si>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</si>
  <si>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</si>
  <si>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</si>
  <si>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</si>
  <si>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</si>
  <si>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</si>
  <si>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</si>
  <si>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</si>
  <si>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</si>
  <si>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</si>
  <si>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</si>
  <si>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</si>
  <si>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</si>
  <si>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</si>
  <si>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</si>
  <si>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</si>
  <si>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</si>
  <si>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</si>
  <si>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</si>
  <si>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</si>
  <si>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</si>
  <si>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</si>
  <si>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</si>
  <si>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</si>
  <si>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</si>
  <si>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</si>
  <si>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</si>
  <si>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</si>
  <si>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</si>
  <si>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</si>
  <si>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</si>
  <si>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</si>
  <si>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</si>
  <si>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</si>
  <si>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</si>
  <si>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</si>
  <si>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</si>
  <si>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</si>
  <si>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</si>
  <si>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</si>
  <si>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</si>
  <si>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</si>
  <si>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</si>
  <si>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</si>
  <si>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</si>
  <si>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</si>
  <si>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</si>
  <si>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</si>
  <si>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</si>
  <si>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</si>
  <si>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</si>
  <si>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</si>
  <si>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Excess Capacity charge
p/kVA</t>
  </si>
  <si>
    <t>Excess capacity charge
p/kVA</t>
  </si>
  <si>
    <t>Import fixed charge
p/day</t>
  </si>
  <si>
    <t>Import capacity rate
p/kVA/day</t>
  </si>
  <si>
    <t>Import exceeded capacity rate
p/kVA/day</t>
  </si>
  <si>
    <t>Export capacity rate
p/kVA/day</t>
  </si>
  <si>
    <t>Export exceeded capacity rate p/kVA/day</t>
  </si>
  <si>
    <t>Local charge 1
£/kVA</t>
  </si>
  <si>
    <t>Remote charge 1
£/kVA</t>
  </si>
  <si>
    <t>EMEB or MIDE only</t>
  </si>
  <si>
    <t>Unsupported (SWEB)</t>
  </si>
  <si>
    <t>O or Unsupported (SWEB)</t>
  </si>
  <si>
    <t>2 or Unsupported (SWEB)</t>
  </si>
  <si>
    <t>7-hour E7 Day</t>
  </si>
  <si>
    <t>7-hour E7 Night</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</si>
  <si>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</si>
  <si>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</si>
  <si>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</si>
  <si>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</si>
  <si>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</si>
  <si>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</si>
  <si>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</si>
  <si>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</si>
  <si>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</si>
  <si>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</si>
  <si>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Note: The list of MPANs / MSIDs provided may be incomplete; the DNO reserves the right to apply the listed charges to any other MPANs / MSIDs associated with the site.
Note: This table is automatically populated based on the content of the tab entitled 'Annex 2 EHV Charges'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</si>
  <si>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</si>
  <si>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5 contains  the LLFs which must be used to adjust the metering system volumes to take account of losses on the distribution network.</t>
  </si>
  <si>
    <t xml:space="preserve">Contains the unscaled [nodal/network group] costs used to calculate the current EDCM charges. </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</si>
  <si>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</si>
  <si>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</si>
  <si>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</si>
  <si>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</si>
  <si>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</si>
  <si>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</si>
  <si>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rate 1
p/kWh
(red/black)</t>
  </si>
  <si>
    <t>Unit rate 2
p/kWh
(amber/yellow)</t>
  </si>
  <si>
    <t>Unit rate 3
p/kWh
(green)</t>
  </si>
  <si>
    <t>Excess capacity charge
p/kVA/day</t>
  </si>
  <si>
    <t>Generic demand and generation LLFs</t>
  </si>
  <si>
    <t>Metered voltage</t>
  </si>
  <si>
    <t>EHV site specific LLFs</t>
  </si>
  <si>
    <t>EHV sites specific LLFs</t>
  </si>
  <si>
    <t>Annex 6 - Addendum to Annex 2 EHV charges</t>
  </si>
  <si>
    <r>
      <t xml:space="preserve">Import 
</t>
    </r>
    <r>
      <rPr>
        <b/>
        <sz val="10"/>
        <color rgb="FFFF0000"/>
        <rFont val="Arial"/>
        <family val="2"/>
      </rPr>
      <t>super-red</t>
    </r>
    <r>
      <rPr>
        <b/>
        <sz val="10"/>
        <color indexed="8"/>
        <rFont val="Arial"/>
        <family val="2"/>
      </rPr>
      <t xml:space="preserve">
unit rate
p/kWh</t>
    </r>
  </si>
  <si>
    <r>
      <t xml:space="preserve">Export 
</t>
    </r>
    <r>
      <rPr>
        <b/>
        <sz val="10"/>
        <color rgb="FFFF0000"/>
        <rFont val="Arial"/>
        <family val="2"/>
      </rPr>
      <t>super-red</t>
    </r>
    <r>
      <rPr>
        <b/>
        <sz val="10"/>
        <color indexed="8"/>
        <rFont val="Arial"/>
        <family val="2"/>
      </rPr>
      <t xml:space="preserve">
unit rate
p/kWh</t>
    </r>
  </si>
  <si>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</si>
  <si>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</si>
  <si>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</si>
  <si>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</si>
  <si>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</si>
  <si>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</si>
  <si>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</si>
  <si>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</si>
  <si>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</si>
  <si>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</si>
  <si>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</si>
  <si>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</si>
  <si>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</si>
  <si>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</si>
  <si>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</si>
  <si>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</si>
  <si>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</si>
  <si>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</si>
  <si>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</si>
  <si>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</si>
  <si>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</si>
  <si>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</si>
  <si>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</si>
  <si>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</si>
  <si>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</si>
  <si>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</si>
  <si>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</si>
  <si>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</si>
  <si>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</si>
  <si>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</si>
  <si>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Note: The list of MPANs/MSIDs provided may be incomplete; the DNO reserves the right to apply the listed charges to any other MPANs/MSIDs associated with the site.</t>
  </si>
  <si>
    <t>Node/Zone ID</t>
  </si>
  <si>
    <t>Company and licence name, charging year, effective from, status</t>
  </si>
  <si>
    <t>Company and licence name</t>
  </si>
  <si>
    <t>Import
Unique Identifier</t>
  </si>
  <si>
    <t>Export
Unique Identifier</t>
  </si>
  <si>
    <t>Export LLFC</t>
  </si>
  <si>
    <t>Import LLFC</t>
  </si>
  <si>
    <t>Export Unique Identifier</t>
  </si>
  <si>
    <t>Import
fixed charge
(p/day)</t>
  </si>
  <si>
    <t>Import
capacity rate
(p/kVA/day)</t>
  </si>
  <si>
    <t>Import
exceeded capacity rate
(p/kVA/day)</t>
  </si>
  <si>
    <t>Export
fixed charge
(p/day)</t>
  </si>
  <si>
    <t>Export
capacity rate
(p/kVA/day)</t>
  </si>
  <si>
    <t>Export
exceeded capacity rate
(p/kVA/day)</t>
  </si>
  <si>
    <t>Export
exceeded
capacity rate
(p/kVA/day)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</si>
  <si>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</si>
  <si>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</si>
  <si>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</si>
  <si>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</si>
  <si>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</si>
  <si>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</si>
  <si>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</si>
  <si>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</si>
  <si>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</si>
  <si>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r>
      <t xml:space="preserve">Import
</t>
    </r>
    <r>
      <rPr>
        <b/>
        <sz val="10"/>
        <color rgb="FFFF0000"/>
        <rFont val="Arial"/>
        <family val="2"/>
      </rPr>
      <t xml:space="preserve">Super Red
</t>
    </r>
    <r>
      <rPr>
        <b/>
        <sz val="10"/>
        <rFont val="Arial"/>
        <family val="2"/>
      </rPr>
      <t>unit rate
(p/kWh)</t>
    </r>
  </si>
  <si>
    <r>
      <t xml:space="preserve">Export
</t>
    </r>
    <r>
      <rPr>
        <b/>
        <sz val="10"/>
        <color rgb="FFFF0000"/>
        <rFont val="Arial"/>
        <family val="2"/>
      </rPr>
      <t xml:space="preserve">Super Red
</t>
    </r>
    <r>
      <rPr>
        <b/>
        <sz val="10"/>
        <color indexed="8"/>
        <rFont val="Arial"/>
        <family val="2"/>
      </rPr>
      <t>unit rate
(p/kWh)</t>
    </r>
  </si>
  <si>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</si>
  <si>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</si>
  <si>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</si>
  <si>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</si>
  <si>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</si>
  <si>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</si>
  <si>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</si>
  <si>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</si>
  <si>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</si>
  <si>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Copy EDCM table 5401 (LRIC) or 5150 (FCP) range starting B19 and paste into E11.  Extend or reduce print area as required.</t>
  </si>
  <si>
    <t>DNOs paste value cells A15:I42 from CDCM 3701 into cells A14:J41</t>
  </si>
  <si>
    <t>Copy from CDCM table 3701 "Tariffs!D43:I81" and paste values into D14</t>
  </si>
  <si>
    <t>Copy from EDCM table 6005 "LDNORev!B513:G637" and paste values into D54</t>
  </si>
  <si>
    <t>Western Power Distribution (South Wales) plc - Effective From 1st April 2014 - Final LLF Time Periods</t>
  </si>
  <si>
    <t>Peak</t>
  </si>
  <si>
    <t>Winter</t>
  </si>
  <si>
    <t>Night</t>
  </si>
  <si>
    <t>Other</t>
  </si>
  <si>
    <t>Monday to Friday 
Mar to Oct</t>
  </si>
  <si>
    <t>00:30 - 07:30</t>
  </si>
  <si>
    <t>00:00 - 00:30
07:30 - 24:00</t>
  </si>
  <si>
    <t>Monday to Friday 
Nov to Feb</t>
  </si>
  <si>
    <t>07:30 – 16:00</t>
  </si>
  <si>
    <t>00:00 - 00:30
19:00 - 24:00</t>
  </si>
  <si>
    <t>Low Voltage Network</t>
  </si>
  <si>
    <t>1.086</t>
  </si>
  <si>
    <t>1.080</t>
  </si>
  <si>
    <t>1.069</t>
  </si>
  <si>
    <t>1.073</t>
  </si>
  <si>
    <t>Low Voltage Substation</t>
  </si>
  <si>
    <t>1.063</t>
  </si>
  <si>
    <t>1.061</t>
  </si>
  <si>
    <t>1.057</t>
  </si>
  <si>
    <t>344, 602, 604, 717</t>
  </si>
  <si>
    <t>High Voltage Network</t>
  </si>
  <si>
    <t>1.047</t>
  </si>
  <si>
    <t>1.044</t>
  </si>
  <si>
    <t>1.034</t>
  </si>
  <si>
    <t>1.039</t>
  </si>
  <si>
    <t>400, 606, 698</t>
  </si>
  <si>
    <t>High Voltage Substation</t>
  </si>
  <si>
    <t>1.032</t>
  </si>
  <si>
    <t>1.031</t>
  </si>
  <si>
    <t>1.026</t>
  </si>
  <si>
    <t>1.028</t>
  </si>
  <si>
    <t>N/A</t>
  </si>
  <si>
    <t>33kV connected</t>
  </si>
  <si>
    <t>1.024</t>
  </si>
  <si>
    <t>1.023</t>
  </si>
  <si>
    <t>1.018</t>
  </si>
  <si>
    <t>1.020</t>
  </si>
  <si>
    <t>66kV connected</t>
  </si>
  <si>
    <t>1.035</t>
  </si>
  <si>
    <t>66/HV connected</t>
  </si>
  <si>
    <t>1.049</t>
  </si>
  <si>
    <t>1.048</t>
  </si>
  <si>
    <t>1.045</t>
  </si>
  <si>
    <t>132/33kV connected</t>
  </si>
  <si>
    <t>1.015</t>
  </si>
  <si>
    <t>1.014</t>
  </si>
  <si>
    <t>1.013</t>
  </si>
  <si>
    <t>132/66kV connected</t>
  </si>
  <si>
    <t>1.012</t>
  </si>
  <si>
    <t>132/HV connected</t>
  </si>
  <si>
    <t>1.017</t>
  </si>
  <si>
    <t>1.016</t>
  </si>
  <si>
    <t>132kV connected</t>
  </si>
  <si>
    <t>1.010</t>
  </si>
  <si>
    <t>1.009</t>
  </si>
  <si>
    <t>1.006</t>
  </si>
  <si>
    <t>1.008</t>
  </si>
  <si>
    <t>Corus Trostre</t>
  </si>
  <si>
    <t>Corus Orb</t>
  </si>
  <si>
    <t>ABB Cornelly</t>
  </si>
  <si>
    <t>Bettws</t>
  </si>
  <si>
    <t>Blaen Bowi</t>
  </si>
  <si>
    <t>Alpha Steel</t>
  </si>
  <si>
    <t>BOC Margam</t>
  </si>
  <si>
    <t>Ford Bridgend</t>
  </si>
  <si>
    <t>Alcoa</t>
  </si>
  <si>
    <t>ASW Rod Mill</t>
  </si>
  <si>
    <t>Total Fina Elf</t>
  </si>
  <si>
    <t>PCC Texaco</t>
  </si>
  <si>
    <t>Whitbread Magor</t>
  </si>
  <si>
    <t>Mainline Pipelines</t>
  </si>
  <si>
    <t>ASW 33kV</t>
  </si>
  <si>
    <t>Tower</t>
  </si>
  <si>
    <t>Blue Circle Cement</t>
  </si>
  <si>
    <t>Ford Swansea</t>
  </si>
  <si>
    <t>Inco</t>
  </si>
  <si>
    <t>Swansea University</t>
  </si>
  <si>
    <t>DCWW Nantgaredig</t>
  </si>
  <si>
    <t>Fort James</t>
  </si>
  <si>
    <t>BORDEN</t>
  </si>
  <si>
    <t>SOLUTIA</t>
  </si>
  <si>
    <t>Dow Corning</t>
  </si>
  <si>
    <t>DCWW Rover Way</t>
  </si>
  <si>
    <t>Simms Metals</t>
  </si>
  <si>
    <t>Milford Energy Import</t>
  </si>
  <si>
    <t>South Hook</t>
  </si>
  <si>
    <t>Whitehead Works</t>
  </si>
  <si>
    <t>FELINDRE</t>
  </si>
  <si>
    <t>TIMET</t>
  </si>
  <si>
    <t>Blaen Cregan</t>
  </si>
  <si>
    <t>Blaengwen Wind Farm</t>
  </si>
  <si>
    <t>Bryn Titli Wind Farm</t>
  </si>
  <si>
    <t>Crymlin Burrows</t>
  </si>
  <si>
    <t>Dyffryn Brodyn Wind Farm</t>
  </si>
  <si>
    <t>Fochriw</t>
  </si>
  <si>
    <t>Llyn Brianne</t>
  </si>
  <si>
    <t>Maerdy</t>
  </si>
  <si>
    <t>Margam Biomass</t>
  </si>
  <si>
    <t>Newport Biomass</t>
  </si>
  <si>
    <t>Pwllfa Watkin</t>
  </si>
  <si>
    <t>Taff Ely Wind Farm</t>
  </si>
  <si>
    <t>Trecatti</t>
  </si>
  <si>
    <t>Withyhedges Landfill</t>
  </si>
  <si>
    <t>Parc Cynog</t>
  </si>
  <si>
    <t>Parc Cynog (Pendine)</t>
  </si>
  <si>
    <t>Maesgwyn</t>
  </si>
  <si>
    <t>Ferndale</t>
  </si>
  <si>
    <t xml:space="preserve">Pant y Wal WF </t>
  </si>
  <si>
    <t>Mynydd Portref</t>
  </si>
  <si>
    <t>Newton Down</t>
  </si>
  <si>
    <t>Rose Cottage PV</t>
  </si>
  <si>
    <t>Thyssenkruup Camford Pressing</t>
  </si>
  <si>
    <t>Hoover</t>
  </si>
  <si>
    <t>University Hospital of Wales</t>
  </si>
  <si>
    <t>MOD Qinetiq</t>
  </si>
  <si>
    <t>Western Coal</t>
  </si>
  <si>
    <t>Tregaron</t>
  </si>
  <si>
    <t>Green Frog STOR W/lwydd</t>
  </si>
  <si>
    <t>Briton Ferry STOR</t>
  </si>
  <si>
    <t>Hirwaun STOR</t>
  </si>
  <si>
    <t>Ffos Las PV</t>
  </si>
  <si>
    <t>Pont Andrew PV</t>
  </si>
  <si>
    <t>Tata Margam Grange</t>
  </si>
  <si>
    <t>Tata Margam CefnG</t>
  </si>
  <si>
    <t>Tir John STOR</t>
  </si>
  <si>
    <t>Wear Point WF</t>
  </si>
  <si>
    <t>West Farm PV</t>
  </si>
  <si>
    <t xml:space="preserve">Jordanston Farm PV </t>
  </si>
  <si>
    <t>Rudbaxton PV</t>
  </si>
  <si>
    <t>Wogaston Farm PV</t>
  </si>
  <si>
    <t>Dowlais STOR</t>
  </si>
  <si>
    <t>Hoplass Farm PV</t>
  </si>
  <si>
    <t>Trident Park Recovery</t>
  </si>
  <si>
    <t>Baglan Bay PV</t>
  </si>
  <si>
    <t>Caermelyn PV</t>
  </si>
  <si>
    <t>Liddlestone Ridge PV</t>
  </si>
  <si>
    <t>Garn Farm PV</t>
  </si>
  <si>
    <t>Llandarcy STOR</t>
  </si>
  <si>
    <t>Centrica  Barry Standby</t>
  </si>
  <si>
    <t xml:space="preserve">Aberaman </t>
  </si>
  <si>
    <t xml:space="preserve">Abergelli Farm </t>
  </si>
  <si>
    <t>Barry STOR</t>
  </si>
  <si>
    <t xml:space="preserve">Bedlinog </t>
  </si>
  <si>
    <t xml:space="preserve">Berthllwyd Farm </t>
  </si>
  <si>
    <t xml:space="preserve">Bryn Cyrnau Isaf </t>
  </si>
  <si>
    <t xml:space="preserve">Brynteg Farm </t>
  </si>
  <si>
    <t xml:space="preserve">Cefn Betingau </t>
  </si>
  <si>
    <t xml:space="preserve">Clawdd Du 33kv </t>
  </si>
  <si>
    <t xml:space="preserve">Clungwyn </t>
  </si>
  <si>
    <t xml:space="preserve">Crugmore Farm </t>
  </si>
  <si>
    <t xml:space="preserve">Dafen Park </t>
  </si>
  <si>
    <t>Fenton Farm</t>
  </si>
  <si>
    <t xml:space="preserve">Hafod y Dafal </t>
  </si>
  <si>
    <t xml:space="preserve">Hendai Farm </t>
  </si>
  <si>
    <t xml:space="preserve">Hendre Fawr Farm </t>
  </si>
  <si>
    <t xml:space="preserve">Jesus College </t>
  </si>
  <si>
    <t xml:space="preserve">Langton Farm </t>
  </si>
  <si>
    <t>Llwynddu</t>
  </si>
  <si>
    <t xml:space="preserve">Loughor Farm </t>
  </si>
  <si>
    <t xml:space="preserve">Lower House Farm </t>
  </si>
  <si>
    <t xml:space="preserve">North Tenement </t>
  </si>
  <si>
    <t xml:space="preserve">Pantymoch </t>
  </si>
  <si>
    <t xml:space="preserve">Penderi </t>
  </si>
  <si>
    <t xml:space="preserve">Penllwyngwyn Farm </t>
  </si>
  <si>
    <t xml:space="preserve">Penrhin </t>
  </si>
  <si>
    <t>Pentre Farm</t>
  </si>
  <si>
    <t xml:space="preserve">Penycae </t>
  </si>
  <si>
    <t xml:space="preserve">Penycraig </t>
  </si>
  <si>
    <t xml:space="preserve">Saron </t>
  </si>
  <si>
    <t xml:space="preserve">St Brides </t>
  </si>
  <si>
    <t xml:space="preserve">Suttton Farm </t>
  </si>
  <si>
    <t>Tonypandy STOR</t>
  </si>
  <si>
    <t xml:space="preserve">Treguff </t>
  </si>
  <si>
    <t xml:space="preserve">Whiston </t>
  </si>
  <si>
    <t xml:space="preserve">Whitton Mawr </t>
  </si>
  <si>
    <t xml:space="preserve">Yerbeston Gate </t>
  </si>
  <si>
    <t>Llynfi Biomass</t>
  </si>
  <si>
    <t>Trostrey Court</t>
  </si>
  <si>
    <t>Tata Margam CefnG Export</t>
  </si>
  <si>
    <t>Solutia Export</t>
  </si>
  <si>
    <t>Total Fina Elf Export</t>
  </si>
  <si>
    <t>Whitbread Magor Export</t>
  </si>
  <si>
    <t>Tower Export</t>
  </si>
  <si>
    <t>Fort James Export</t>
  </si>
  <si>
    <t>Dow Corning Export</t>
  </si>
  <si>
    <t>Pont Andrew PV Export</t>
  </si>
  <si>
    <t>Ffos Las PV Export</t>
  </si>
  <si>
    <t>Hirwaun STOR Export</t>
  </si>
  <si>
    <t>Briton Ferry STOR Export</t>
  </si>
  <si>
    <t>Green Frog STOR W/lwydd Export</t>
  </si>
  <si>
    <t>Trostrey Court Export</t>
  </si>
  <si>
    <t>Llynfi Biomass Export</t>
  </si>
  <si>
    <t>Rose Cottage PV Export</t>
  </si>
  <si>
    <t>Taff Ely Wind Farm Export</t>
  </si>
  <si>
    <t>Bryn Titli Wind Farm Export</t>
  </si>
  <si>
    <t>Dyffryn Brodin Wind Farm Exp</t>
  </si>
  <si>
    <t>Llyn Brianne Export</t>
  </si>
  <si>
    <t>Tregaron Export</t>
  </si>
  <si>
    <t>Parc Cynog Export</t>
  </si>
  <si>
    <t>Blaen Bowi Export</t>
  </si>
  <si>
    <t>MARGAM BIOMASS Export</t>
  </si>
  <si>
    <t>Trecatti Export</t>
  </si>
  <si>
    <t>Blaen Cregan Wind Farm Export</t>
  </si>
  <si>
    <t>ABB Cornelly Export</t>
  </si>
  <si>
    <t>Crymlin Burrows Export</t>
  </si>
  <si>
    <t>Withyhedges Landfill Export</t>
  </si>
  <si>
    <t>BLAENGWEN WIND FARM EXPORT</t>
  </si>
  <si>
    <t>Pwllfa Watkin  Export</t>
  </si>
  <si>
    <t>Bettws Export</t>
  </si>
  <si>
    <t>Fochriw EHV Export</t>
  </si>
  <si>
    <t>Maerdy Export</t>
  </si>
  <si>
    <t>Newport Biomass Export</t>
  </si>
  <si>
    <t>Milford Energy Export</t>
  </si>
  <si>
    <t>Ferndale Export</t>
  </si>
  <si>
    <t>Maesgwyn Export</t>
  </si>
  <si>
    <t>Pant y Wal WF Export</t>
  </si>
  <si>
    <t>Mynydd Portref Export</t>
  </si>
  <si>
    <t>Newton Down Export</t>
  </si>
  <si>
    <t>Tata Margam Grange Export</t>
  </si>
  <si>
    <t>Tir John STOR Export</t>
  </si>
  <si>
    <t>West Farm PV Export</t>
  </si>
  <si>
    <t>Jordanston Farm PV  Export</t>
  </si>
  <si>
    <t>Rudbaxton PV Export</t>
  </si>
  <si>
    <t>Wear Point WF Export</t>
  </si>
  <si>
    <t>Wogaston Farm PV Export</t>
  </si>
  <si>
    <t>Dowlais STOR Export</t>
  </si>
  <si>
    <t>Hoplass Parm PV Export</t>
  </si>
  <si>
    <t>Trident Park Recovery Export</t>
  </si>
  <si>
    <t>Baglan Bay PV Exports</t>
  </si>
  <si>
    <t>Caermelyn PV Exports</t>
  </si>
  <si>
    <t>Liddlestone Ridge PV Exports</t>
  </si>
  <si>
    <t>Garn Farm PV Export</t>
  </si>
  <si>
    <t>Llandarcy STOR Export</t>
  </si>
  <si>
    <t>Centrica Barry Export</t>
  </si>
  <si>
    <t>District Energy Solutia</t>
  </si>
  <si>
    <t>District Energy Aberdare</t>
  </si>
  <si>
    <t>tba</t>
  </si>
  <si>
    <t xml:space="preserve">Monday to Friday </t>
  </si>
  <si>
    <t>17:00 to 19:30</t>
  </si>
  <si>
    <t>07:30 to 17:00
19:30 to 22:00</t>
  </si>
  <si>
    <t>00:00 to 07:30
22:00 to 24:00</t>
  </si>
  <si>
    <t>Monday to Friday Nov to Feb (excluding 22nd Dec to 4th Jan inclusive)</t>
  </si>
  <si>
    <t>Weekends</t>
  </si>
  <si>
    <t>12:00 to 13:00
16:00 to 21:00</t>
  </si>
  <si>
    <t>00:00 to 12:00
13:00 to 16:00 21:00 to 24:00</t>
  </si>
  <si>
    <t>Monday to Friday Mar to Oct (plus 22nd Dec to 4th Jan inclusive)</t>
  </si>
  <si>
    <t>07:30 to 22:00</t>
  </si>
  <si>
    <t>00:00 to 12:00
13:00 to 16:00
21:00 to 24:00</t>
  </si>
  <si>
    <t>Monday to Friday Nov to Feb 
(excluding 22nd Dec to 4th Jan inclusive)</t>
  </si>
  <si>
    <t>17:00 - 19:30</t>
  </si>
  <si>
    <t>Western Power Distribution (South Wales) plc</t>
  </si>
  <si>
    <t>2014</t>
  </si>
  <si>
    <t>1 April 2014</t>
  </si>
  <si>
    <t>100, 101, 105, 106, 194, 200, 201, 294, 300, 603, 697, 700, 701, 718, 719, 720, 800, 801, 810, 811, 843, 860, 861, 862, 863</t>
  </si>
  <si>
    <t>Mir Steel</t>
  </si>
  <si>
    <t>Boc Margam</t>
  </si>
  <si>
    <t>Celsa Rod Mills</t>
  </si>
  <si>
    <t>Murphy Oil</t>
  </si>
  <si>
    <t>Chevron</t>
  </si>
  <si>
    <t>Interbrew Magor USKM</t>
  </si>
  <si>
    <t>Celsa 33 11</t>
  </si>
  <si>
    <t>Lafarge - Blue Circle</t>
  </si>
  <si>
    <t>Bridgend Paper Mill</t>
  </si>
  <si>
    <t>Momentive Chemicals</t>
  </si>
  <si>
    <t>Monsanto</t>
  </si>
  <si>
    <t>Simms metals</t>
  </si>
  <si>
    <t>Milford Energy</t>
  </si>
  <si>
    <t>SHLNG</t>
  </si>
  <si>
    <t>Felindre</t>
  </si>
  <si>
    <t>Timet</t>
  </si>
  <si>
    <t>Blaengwen</t>
  </si>
  <si>
    <t>Bryn Titli</t>
  </si>
  <si>
    <t>Dyffryn Brodyn</t>
  </si>
  <si>
    <t>Pwllfa Gwatkin</t>
  </si>
  <si>
    <t>Taff Ely</t>
  </si>
  <si>
    <t>Withy Hedges</t>
  </si>
  <si>
    <t xml:space="preserve">Maesgwyn </t>
  </si>
  <si>
    <t>Ferndale Wind Farm</t>
  </si>
  <si>
    <t>Pant y Wal WF</t>
  </si>
  <si>
    <t xml:space="preserve">Mynydd Portref </t>
  </si>
  <si>
    <t>ROSE COTTAGE 909</t>
  </si>
  <si>
    <t>Camford</t>
  </si>
  <si>
    <t>QuinetiQ</t>
  </si>
  <si>
    <t>WAUNLAN 33kV TEE</t>
  </si>
  <si>
    <t>BRITON FERRY 33kV</t>
  </si>
  <si>
    <t>HIRWAUN 33kV</t>
  </si>
  <si>
    <t>Ffos Las Tee</t>
  </si>
  <si>
    <t>Pont Andrew Tee</t>
  </si>
  <si>
    <t>Corus Margam1 GRAN6A</t>
  </si>
  <si>
    <t>Corus Margam2 CEFN6</t>
  </si>
  <si>
    <t>TIR JOHN STOR 33KV GEN</t>
  </si>
  <si>
    <t>RUDBAXTON 33KV GEN</t>
  </si>
  <si>
    <t>WOGASTON FARM 33KV</t>
  </si>
  <si>
    <t>DOWLAIS STOR 33KV GEN</t>
  </si>
  <si>
    <t>HOPLASS FARM 910</t>
  </si>
  <si>
    <t>TRIDENT PARK 951</t>
  </si>
  <si>
    <t>BAGLAN 921</t>
  </si>
  <si>
    <t>Whitland (Caermelyn)</t>
  </si>
  <si>
    <t>LIDDLESTONE RIDGE 910</t>
  </si>
  <si>
    <t>GARN FARM 950</t>
  </si>
  <si>
    <t>Centrica</t>
  </si>
  <si>
    <t>British Energy</t>
  </si>
  <si>
    <t>Aberaman Park</t>
  </si>
  <si>
    <t>Aberystwyth - Manweb</t>
  </si>
  <si>
    <t>ABERAMAN 954</t>
  </si>
  <si>
    <t>ABERGELLI FARM 922</t>
  </si>
  <si>
    <t>BARRY STOR 950/957</t>
  </si>
  <si>
    <t>BEDLINOG 955</t>
  </si>
  <si>
    <t>BERTHLLWYD FARM 954</t>
  </si>
  <si>
    <t>BRYN CYRNAU ISAF 928</t>
  </si>
  <si>
    <t>BRYNTEG FARM 924</t>
  </si>
  <si>
    <t>CEFN BETINGAU 922</t>
  </si>
  <si>
    <t>CLAWDD DU 33KV GEN</t>
  </si>
  <si>
    <t>CLUNGWYN 928</t>
  </si>
  <si>
    <t>CRUGMORE FARM 928</t>
  </si>
  <si>
    <t>DAFEN PARK 924</t>
  </si>
  <si>
    <t>FENTON FARM 910/911</t>
  </si>
  <si>
    <t>HAFOD Y DAFAL 983</t>
  </si>
  <si>
    <t>HENDAI FARM 955</t>
  </si>
  <si>
    <t>HENDRE FAWR FARM 956</t>
  </si>
  <si>
    <t>JESUS COLLEGE 950</t>
  </si>
  <si>
    <t>LANGTON FARM 911</t>
  </si>
  <si>
    <t>LLWYNDDU #2 928</t>
  </si>
  <si>
    <t>LLWYNDDU 928</t>
  </si>
  <si>
    <t>LOWER HOUSE FARM 980</t>
  </si>
  <si>
    <t>MYNYDD PORTREF #2 953/958</t>
  </si>
  <si>
    <t>NORTH TENEMENT 910</t>
  </si>
  <si>
    <t>PANTYMOCH 921</t>
  </si>
  <si>
    <t>PENDERI 919</t>
  </si>
  <si>
    <t>PENLLWYNGWYN FARM 924</t>
  </si>
  <si>
    <t>PENRHIN 954</t>
  </si>
  <si>
    <t>PENTRE FARM 924/926</t>
  </si>
  <si>
    <t>PENYCAE 926</t>
  </si>
  <si>
    <t>PENYCRAIG 928</t>
  </si>
  <si>
    <t>SARON 926</t>
  </si>
  <si>
    <t>ST BRIDES 953</t>
  </si>
  <si>
    <t>TAFF ELY EXTENSION 953</t>
  </si>
  <si>
    <t>TONYPANDY STOR 953/954</t>
  </si>
  <si>
    <t>WHISTON 911</t>
  </si>
  <si>
    <t>WHITTON MAWR 950</t>
  </si>
  <si>
    <t>YERBESTON GATE 910</t>
  </si>
  <si>
    <t>CVA</t>
  </si>
  <si>
    <t>CVA1</t>
  </si>
  <si>
    <t>Western Power Distribution (South Wales) plc - Effective from 1 April 2014 - Indicative EDCM charges</t>
  </si>
  <si>
    <t>2189999999714, 2100040014545, 2100040007060, 2100040007130, 2100040007079, 2100040007088, 2100040007097, 2100040007120, 2100040007111, 2100040007102</t>
  </si>
  <si>
    <t>2189999999732, 2100040135899, 2100040135904</t>
  </si>
  <si>
    <t>2100041079038</t>
  </si>
  <si>
    <t>2100041079047</t>
  </si>
  <si>
    <t>2199989610089, 2199989271918, 2199989271927, 2199989271936</t>
  </si>
  <si>
    <t>2199989638961
2199989638970</t>
  </si>
  <si>
    <t>2100040867636
2100040867645</t>
  </si>
  <si>
    <t>2189999996893, 2189999996884</t>
  </si>
  <si>
    <t>2100040023638
2100040023647</t>
  </si>
  <si>
    <t>2189999997309, 2189999997293, 2189999997284, 2189999997275</t>
  </si>
  <si>
    <t>2199989633174, 2199989633165, 2199989633183</t>
  </si>
  <si>
    <t>2198765427530</t>
  </si>
  <si>
    <t>2189999997460, 2189999997683, 2189999997451</t>
  </si>
  <si>
    <t>2189999998924
2199989663578
2189999998942
2189999998933</t>
  </si>
  <si>
    <t>2100040890430
2100040890412
2100040890440
2100040890459</t>
  </si>
  <si>
    <t>2199989353710, 2199989353701</t>
  </si>
  <si>
    <t>2189999997354</t>
  </si>
  <si>
    <t>2100040752396
2100040752401</t>
  </si>
  <si>
    <t>2100040636538, 2100040653932</t>
  </si>
  <si>
    <t>2100040769015, 2100040769033, 2100040769042</t>
  </si>
  <si>
    <t>2100040781360, 2100040781379</t>
  </si>
  <si>
    <t>2100041079171</t>
  </si>
  <si>
    <t>2100041079180</t>
  </si>
  <si>
    <t>New Connection</t>
  </si>
  <si>
    <t>2100040960600</t>
  </si>
  <si>
    <t>2100040960619</t>
  </si>
  <si>
    <t>2100040989413</t>
  </si>
  <si>
    <t>2100040989431</t>
  </si>
  <si>
    <t>2100041090096</t>
  </si>
  <si>
    <t>2100041090087</t>
  </si>
  <si>
    <t>2189999997503, 2189999997512</t>
  </si>
  <si>
    <t>2189999997025, 2189999997034, 2189999997043</t>
  </si>
  <si>
    <t>2100041070815, 2100041071828</t>
  </si>
  <si>
    <t>2100041072798</t>
  </si>
  <si>
    <t>2100041072803</t>
  </si>
  <si>
    <t>2100041078805</t>
  </si>
  <si>
    <t>2100041078814</t>
  </si>
  <si>
    <t>2100041089700</t>
  </si>
  <si>
    <t>2100041080121</t>
  </si>
  <si>
    <t>2100041080130</t>
  </si>
  <si>
    <t>2100041080140</t>
  </si>
  <si>
    <t>2100041080177</t>
  </si>
  <si>
    <t>2189999997595, 2100041097589</t>
  </si>
  <si>
    <t>2100041120244</t>
  </si>
  <si>
    <t>2189999998739</t>
  </si>
  <si>
    <t>2100041103391</t>
  </si>
  <si>
    <t>2100041103407</t>
  </si>
  <si>
    <t>2100041105593</t>
  </si>
  <si>
    <t>2100041105609</t>
  </si>
  <si>
    <t xml:space="preserve">2100041113326 </t>
  </si>
  <si>
    <t>2100041113335</t>
  </si>
  <si>
    <t>2100041115787</t>
  </si>
  <si>
    <t>2100041115796</t>
  </si>
  <si>
    <t>2100041119258</t>
  </si>
  <si>
    <t>2100041119267</t>
  </si>
  <si>
    <t>2100041120350</t>
  </si>
  <si>
    <t>2100041120360</t>
  </si>
  <si>
    <t>2100041136537</t>
  </si>
  <si>
    <t>2100041136546</t>
  </si>
  <si>
    <t>2100041142372</t>
  </si>
  <si>
    <t>2100041142381</t>
  </si>
  <si>
    <t>2100041150763</t>
  </si>
  <si>
    <t>2100041150772</t>
  </si>
  <si>
    <t>2100041150781</t>
  </si>
  <si>
    <t>2100041150790</t>
  </si>
  <si>
    <t>2100041150833</t>
  </si>
  <si>
    <t>2100041172093</t>
  </si>
  <si>
    <t>2100041172109</t>
  </si>
  <si>
    <t>100, 105, 800, 860</t>
  </si>
  <si>
    <t xml:space="preserve">101, 106, 801, 861,  </t>
  </si>
  <si>
    <t>194, 843</t>
  </si>
  <si>
    <t>200, 810, 862</t>
  </si>
  <si>
    <t>201, 811, 863</t>
  </si>
  <si>
    <t>294</t>
  </si>
  <si>
    <t>718</t>
  </si>
  <si>
    <t>701</t>
  </si>
  <si>
    <t>719</t>
  </si>
  <si>
    <t>720</t>
  </si>
  <si>
    <t>400</t>
  </si>
  <si>
    <t>n/a</t>
  </si>
  <si>
    <t>2100040752410
2100040752420</t>
  </si>
  <si>
    <t>New Export 1</t>
  </si>
  <si>
    <t>New Import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</si>
  <si>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</si>
  <si>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</si>
  <si>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</si>
  <si>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</si>
  <si>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</si>
  <si>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</si>
  <si>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</si>
  <si>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</si>
  <si>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</si>
  <si>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</si>
  <si>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</si>
  <si>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</si>
  <si>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</si>
  <si>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</si>
  <si>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</si>
  <si>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</si>
  <si>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</si>
  <si>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</si>
  <si>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</si>
  <si>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</si>
  <si>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</si>
  <si>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</si>
  <si>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</si>
  <si>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</si>
  <si>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</si>
  <si>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</si>
  <si>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</si>
  <si>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</si>
  <si>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</si>
  <si>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</si>
  <si>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</si>
  <si>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</si>
  <si>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</si>
  <si>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</si>
  <si>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New Import 19</t>
  </si>
  <si>
    <t>New Export 19</t>
  </si>
  <si>
    <t>New Import 20</t>
  </si>
  <si>
    <t>New Export 20</t>
  </si>
  <si>
    <t>New Import 22</t>
  </si>
  <si>
    <t>New Export 22</t>
  </si>
  <si>
    <t>New Import 23</t>
  </si>
  <si>
    <t>New Export 23</t>
  </si>
  <si>
    <t>New Import 24</t>
  </si>
  <si>
    <t>New Export 24</t>
  </si>
  <si>
    <t>New Import 25</t>
  </si>
  <si>
    <t>New Export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</si>
  <si>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</si>
  <si>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</si>
  <si>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</si>
  <si>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</si>
  <si>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</si>
  <si>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</si>
  <si>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</si>
  <si>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</si>
  <si>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</si>
  <si>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</si>
  <si>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</si>
  <si>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</si>
  <si>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</si>
  <si>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</si>
  <si>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</si>
  <si>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</si>
  <si>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35</t>
  </si>
  <si>
    <t>New Export 35</t>
  </si>
  <si>
    <t>New Import 36</t>
  </si>
  <si>
    <t>New Export 36</t>
  </si>
  <si>
    <t>New Import 38</t>
  </si>
  <si>
    <t>New Export 38</t>
  </si>
  <si>
    <t>New Import 39</t>
  </si>
  <si>
    <t>New Export 39</t>
  </si>
  <si>
    <t>New Import 40</t>
  </si>
  <si>
    <t>New Export 40</t>
  </si>
  <si>
    <t>Refer to main text in LC14 Statement Of Charges</t>
  </si>
  <si>
    <t>WIST3G</t>
  </si>
  <si>
    <t>RDBX3G</t>
  </si>
  <si>
    <t>FENT3G</t>
  </si>
  <si>
    <t>WATG51</t>
  </si>
  <si>
    <t>WATG52</t>
  </si>
  <si>
    <t>SRON3G</t>
  </si>
  <si>
    <t>CLWD3G</t>
  </si>
  <si>
    <t>PNYC3G</t>
  </si>
  <si>
    <t>BFGF3G</t>
  </si>
  <si>
    <t>BAGL3G</t>
  </si>
  <si>
    <t>HIGF3G</t>
  </si>
  <si>
    <t>HNDR3G</t>
  </si>
  <si>
    <t>CLNG3G</t>
  </si>
  <si>
    <t>BLBW31</t>
  </si>
  <si>
    <t>PNYG3G</t>
  </si>
  <si>
    <t>ABGL3G</t>
  </si>
  <si>
    <t>TJGF3</t>
  </si>
  <si>
    <t>MAES1G</t>
  </si>
  <si>
    <t>BTWS1G</t>
  </si>
  <si>
    <t>MBIO3</t>
  </si>
  <si>
    <t>WHTN3G</t>
  </si>
  <si>
    <t>STTN3G</t>
  </si>
  <si>
    <t>BARY3G</t>
  </si>
  <si>
    <t>JESU3G</t>
  </si>
  <si>
    <t>LOUG3G</t>
  </si>
  <si>
    <t>SULG1</t>
  </si>
  <si>
    <t>TRID3G</t>
  </si>
  <si>
    <t>DWGF3</t>
  </si>
  <si>
    <t>BRIE3</t>
  </si>
  <si>
    <t>NBIO1G</t>
  </si>
  <si>
    <t>RSCT1G</t>
  </si>
  <si>
    <t>PNDR1G</t>
  </si>
  <si>
    <t>BLCR6G</t>
  </si>
  <si>
    <t>FFOR6G</t>
  </si>
  <si>
    <t>YERB3G</t>
  </si>
  <si>
    <t>LANG5G</t>
  </si>
  <si>
    <t>LIDR3G</t>
  </si>
  <si>
    <t>WSFM3G</t>
  </si>
  <si>
    <t>WEAR3G</t>
  </si>
  <si>
    <t>JORD3G</t>
  </si>
  <si>
    <t>WOGA3</t>
  </si>
  <si>
    <t>HOPL3G</t>
  </si>
  <si>
    <t>NTEN3G</t>
  </si>
  <si>
    <t>CRBW3</t>
  </si>
  <si>
    <t>PNTM3G</t>
  </si>
  <si>
    <t>CBET3G</t>
  </si>
  <si>
    <t>WNGF3</t>
  </si>
  <si>
    <t>PONA3G</t>
  </si>
  <si>
    <t>PNTR3G</t>
  </si>
  <si>
    <t>BTEG3G</t>
  </si>
  <si>
    <t>FOSL3G</t>
  </si>
  <si>
    <t>PNLG3G</t>
  </si>
  <si>
    <t>DAFN5G</t>
  </si>
  <si>
    <t>DYFG3</t>
  </si>
  <si>
    <t>PCYN32</t>
  </si>
  <si>
    <t>PCYN31</t>
  </si>
  <si>
    <t>WHIT3G</t>
  </si>
  <si>
    <t>CRUG3G</t>
  </si>
  <si>
    <t>LBRI3G</t>
  </si>
  <si>
    <t>LWND3G</t>
  </si>
  <si>
    <t>LNDD3G</t>
  </si>
  <si>
    <t>TREG5G</t>
  </si>
  <si>
    <t>BCIS3G</t>
  </si>
  <si>
    <t>PGTN3</t>
  </si>
  <si>
    <t>CORN3</t>
  </si>
  <si>
    <t>TEWF3G</t>
  </si>
  <si>
    <t>MYNP3G</t>
  </si>
  <si>
    <t>TEEX3G</t>
  </si>
  <si>
    <t>MPTF3G</t>
  </si>
  <si>
    <t>GRNF3G</t>
  </si>
  <si>
    <t>TRGF3G</t>
  </si>
  <si>
    <t>SBRD3G</t>
  </si>
  <si>
    <t>ABAM3G</t>
  </si>
  <si>
    <t>ABPK3</t>
  </si>
  <si>
    <t>PENR3G</t>
  </si>
  <si>
    <t>TONY3G</t>
  </si>
  <si>
    <t>FERG3</t>
  </si>
  <si>
    <t>BRTH3G</t>
  </si>
  <si>
    <t>BDLN3G</t>
  </si>
  <si>
    <t>HNDF3G</t>
  </si>
  <si>
    <t>MAEW3G</t>
  </si>
  <si>
    <t>LHSE6G</t>
  </si>
  <si>
    <t>BTWF6G</t>
  </si>
  <si>
    <t>HFYD3G</t>
  </si>
  <si>
    <t>TCAT3G</t>
  </si>
  <si>
    <t>BLAE1G</t>
  </si>
  <si>
    <t>WTHY3</t>
  </si>
  <si>
    <t>NEWW53</t>
  </si>
  <si>
    <t>WOOD5</t>
  </si>
  <si>
    <t>ROBE51</t>
  </si>
  <si>
    <t>ROBE52</t>
  </si>
  <si>
    <t>TEXA5A</t>
  </si>
  <si>
    <t>TEXA5B</t>
  </si>
  <si>
    <t>WATE51</t>
  </si>
  <si>
    <t>WATE52</t>
  </si>
  <si>
    <t>BRIF5</t>
  </si>
  <si>
    <t>GOWE3</t>
  </si>
  <si>
    <t>LAMP1T</t>
  </si>
  <si>
    <t>LLAN1T</t>
  </si>
  <si>
    <t>LLEL5A</t>
  </si>
  <si>
    <t>MORR5</t>
  </si>
  <si>
    <t>MORN5</t>
  </si>
  <si>
    <t>SWAN5</t>
  </si>
  <si>
    <t>SWWF5</t>
  </si>
  <si>
    <t>BOCM11</t>
  </si>
  <si>
    <t>BOCM12</t>
  </si>
  <si>
    <t>FORB51</t>
  </si>
  <si>
    <t>WIND5</t>
  </si>
  <si>
    <t>SULG5</t>
  </si>
  <si>
    <t>GRAT5</t>
  </si>
  <si>
    <t>SPVL31</t>
  </si>
  <si>
    <t>CARE5</t>
  </si>
  <si>
    <t>CARS5</t>
  </si>
  <si>
    <t>TROW5</t>
  </si>
  <si>
    <t>MERE5</t>
  </si>
  <si>
    <t>PYCN5</t>
  </si>
  <si>
    <t>TALB5</t>
  </si>
  <si>
    <t>NANT5</t>
  </si>
  <si>
    <t>PENC5</t>
  </si>
  <si>
    <t>UPPB5</t>
  </si>
  <si>
    <t>PEGG5</t>
  </si>
  <si>
    <t>CWMB5</t>
  </si>
  <si>
    <t>LLTA5</t>
  </si>
  <si>
    <t>NEWE5A</t>
  </si>
  <si>
    <t>NEWE5B</t>
  </si>
  <si>
    <t>NEWW5</t>
  </si>
  <si>
    <t>PANT5</t>
  </si>
  <si>
    <t>MAGO5</t>
  </si>
  <si>
    <t>CRUM5</t>
  </si>
  <si>
    <t>POPN51</t>
  </si>
  <si>
    <t>POPN52</t>
  </si>
  <si>
    <t>EBBC5</t>
  </si>
  <si>
    <t>RASW5</t>
  </si>
  <si>
    <t>SHHK3</t>
  </si>
  <si>
    <t>ROVE5</t>
  </si>
  <si>
    <t>DOWC5</t>
  </si>
  <si>
    <t>RODM5</t>
  </si>
  <si>
    <t>CAEA5</t>
  </si>
  <si>
    <t>LLYN5</t>
  </si>
  <si>
    <t>OGMV5</t>
  </si>
  <si>
    <t>BRAW5</t>
  </si>
  <si>
    <t>BROF5</t>
  </si>
  <si>
    <t>FISH5</t>
  </si>
  <si>
    <t>GOLD5</t>
  </si>
  <si>
    <t>HAVP5</t>
  </si>
  <si>
    <t>MERB5</t>
  </si>
  <si>
    <t>MILP5</t>
  </si>
  <si>
    <t>NEVE5</t>
  </si>
  <si>
    <t>NEYL5</t>
  </si>
  <si>
    <t>PEBL5</t>
  </si>
  <si>
    <t>STFL5</t>
  </si>
  <si>
    <t>STTW5</t>
  </si>
  <si>
    <t>STDA5</t>
  </si>
  <si>
    <t>STEY5</t>
  </si>
  <si>
    <t>TENB5</t>
  </si>
  <si>
    <t>LLCY5</t>
  </si>
  <si>
    <t>JERM5</t>
  </si>
  <si>
    <t>GETH5</t>
  </si>
  <si>
    <t>STRA5</t>
  </si>
  <si>
    <t>TIRJ7</t>
  </si>
  <si>
    <t>UPBK5</t>
  </si>
  <si>
    <t>COMS5</t>
  </si>
  <si>
    <t>VICR5</t>
  </si>
  <si>
    <t>WERN5</t>
  </si>
  <si>
    <t>YNST5</t>
  </si>
  <si>
    <t>CLAS5</t>
  </si>
  <si>
    <t>GARN5</t>
  </si>
  <si>
    <t>FELI3</t>
  </si>
  <si>
    <t>INCS5</t>
  </si>
  <si>
    <t>LIME5</t>
  </si>
  <si>
    <t>WAUN3</t>
  </si>
  <si>
    <t>BISH51</t>
  </si>
  <si>
    <t>BISH52</t>
  </si>
  <si>
    <t>LRHI5</t>
  </si>
  <si>
    <t>RAVE5</t>
  </si>
  <si>
    <t>SKET5</t>
  </si>
  <si>
    <t>SWAT5</t>
  </si>
  <si>
    <t>UPLA5</t>
  </si>
  <si>
    <t>SWAU5</t>
  </si>
  <si>
    <t>WESX5</t>
  </si>
  <si>
    <t>KIDW5</t>
  </si>
  <si>
    <t>MAES5</t>
  </si>
  <si>
    <t>NEWL5</t>
  </si>
  <si>
    <t>WESF5</t>
  </si>
  <si>
    <t>HEND5</t>
  </si>
  <si>
    <t>MEIN5</t>
  </si>
  <si>
    <t>PANF5</t>
  </si>
  <si>
    <t>PONY5</t>
  </si>
  <si>
    <t>CRHA5</t>
  </si>
  <si>
    <t>TUMB5</t>
  </si>
  <si>
    <t>LFYR5</t>
  </si>
  <si>
    <t>PEND51</t>
  </si>
  <si>
    <t>STCL5</t>
  </si>
  <si>
    <t>WHIT5</t>
  </si>
  <si>
    <t>ABAE51</t>
  </si>
  <si>
    <t>BLAP5</t>
  </si>
  <si>
    <t>BRID5</t>
  </si>
  <si>
    <t>CARG5</t>
  </si>
  <si>
    <t>CWFR5</t>
  </si>
  <si>
    <t>LAMP5</t>
  </si>
  <si>
    <t>LDOV5</t>
  </si>
  <si>
    <t>LLAY5</t>
  </si>
  <si>
    <t>LGAD5</t>
  </si>
  <si>
    <t>LLAN5</t>
  </si>
  <si>
    <t>LDEI5</t>
  </si>
  <si>
    <t>LWNI5</t>
  </si>
  <si>
    <t>MANO3</t>
  </si>
  <si>
    <t>NANG5</t>
  </si>
  <si>
    <t>NCES5</t>
  </si>
  <si>
    <t>PONA5</t>
  </si>
  <si>
    <t>RHOS5</t>
  </si>
  <si>
    <t>TREG5</t>
  </si>
  <si>
    <t>TREV5</t>
  </si>
  <si>
    <t>WGWB3</t>
  </si>
  <si>
    <t>ABEC5</t>
  </si>
  <si>
    <t>GWAU5</t>
  </si>
  <si>
    <t>POND5</t>
  </si>
  <si>
    <t>TRAV5</t>
  </si>
  <si>
    <t>BRTE5</t>
  </si>
  <si>
    <t>LITC5</t>
  </si>
  <si>
    <t>LLAG51</t>
  </si>
  <si>
    <t>LLAG52</t>
  </si>
  <si>
    <t>NOTT5</t>
  </si>
  <si>
    <t>PYLE5</t>
  </si>
  <si>
    <t>SCHW51</t>
  </si>
  <si>
    <t>ABTC3</t>
  </si>
  <si>
    <t>BOVE5</t>
  </si>
  <si>
    <t>BROA5</t>
  </si>
  <si>
    <t>BRHI5</t>
  </si>
  <si>
    <t>COUR5</t>
  </si>
  <si>
    <t>COWB5</t>
  </si>
  <si>
    <t>EAST5</t>
  </si>
  <si>
    <t>SHIP5</t>
  </si>
  <si>
    <t>PARK5</t>
  </si>
  <si>
    <t>SAND5</t>
  </si>
  <si>
    <t>TAFF5</t>
  </si>
  <si>
    <t>ASHG5</t>
  </si>
  <si>
    <t>BIRC5</t>
  </si>
  <si>
    <t>CRWY5</t>
  </si>
  <si>
    <t>CYNC5</t>
  </si>
  <si>
    <t>GKTR5</t>
  </si>
  <si>
    <t>HEAT5</t>
  </si>
  <si>
    <t>HHOS5</t>
  </si>
  <si>
    <t>LLIS5</t>
  </si>
  <si>
    <t>NORT5</t>
  </si>
  <si>
    <t>STME5</t>
  </si>
  <si>
    <t>CREI5</t>
  </si>
  <si>
    <t>IRON5</t>
  </si>
  <si>
    <t>MILL5</t>
  </si>
  <si>
    <t>MORL5</t>
  </si>
  <si>
    <t>GASY5</t>
  </si>
  <si>
    <t>LADY5</t>
  </si>
  <si>
    <t>MIDD5</t>
  </si>
  <si>
    <t>MOUA5</t>
  </si>
  <si>
    <t>NELS5</t>
  </si>
  <si>
    <t>TONY5</t>
  </si>
  <si>
    <t>WATT5</t>
  </si>
  <si>
    <t>ABTY5</t>
  </si>
  <si>
    <t>NANW5</t>
  </si>
  <si>
    <t>PENT5</t>
  </si>
  <si>
    <t>SWRD5</t>
  </si>
  <si>
    <t>ABDA5</t>
  </si>
  <si>
    <t>ABEP5</t>
  </si>
  <si>
    <t>WSTC3</t>
  </si>
  <si>
    <t>HIRW5</t>
  </si>
  <si>
    <t>MAER5</t>
  </si>
  <si>
    <t>YNYS5</t>
  </si>
  <si>
    <t>CANT5</t>
  </si>
  <si>
    <t>ELY_5</t>
  </si>
  <si>
    <t>FAIR5</t>
  </si>
  <si>
    <t>HIGH5</t>
  </si>
  <si>
    <t>LLDO5</t>
  </si>
  <si>
    <t>PENA5</t>
  </si>
  <si>
    <t>SANA5</t>
  </si>
  <si>
    <t>CAER5</t>
  </si>
  <si>
    <t>CATN5A</t>
  </si>
  <si>
    <t>ENER5</t>
  </si>
  <si>
    <t>TRET5</t>
  </si>
  <si>
    <t>ABGA5</t>
  </si>
  <si>
    <t>ABSY5</t>
  </si>
  <si>
    <t>BLAE5</t>
  </si>
  <si>
    <t>MONM5</t>
  </si>
  <si>
    <t>USK_5</t>
  </si>
  <si>
    <t>BREC5</t>
  </si>
  <si>
    <t>BUIL5</t>
  </si>
  <si>
    <t>CRIC5A</t>
  </si>
  <si>
    <t>CRIC5B</t>
  </si>
  <si>
    <t>GLAS5</t>
  </si>
  <si>
    <t>LLDR5</t>
  </si>
  <si>
    <t>RHAY5</t>
  </si>
  <si>
    <t>CALD5</t>
  </si>
  <si>
    <t>CHEP5</t>
  </si>
  <si>
    <t>NEWH5</t>
  </si>
  <si>
    <t>STAR5</t>
  </si>
  <si>
    <t>SUDB5</t>
  </si>
  <si>
    <t>ABTI5</t>
  </si>
  <si>
    <t>CWMF5</t>
  </si>
  <si>
    <t>POLL5</t>
  </si>
  <si>
    <t>BRMA5</t>
  </si>
  <si>
    <t>TRED5</t>
  </si>
  <si>
    <t>NEWS5</t>
  </si>
  <si>
    <t>ORBW5</t>
  </si>
  <si>
    <t>RING5</t>
  </si>
  <si>
    <t>WHIH31</t>
  </si>
  <si>
    <t>ROGE5</t>
  </si>
  <si>
    <t>ALPH31</t>
  </si>
  <si>
    <t>ALPH32</t>
  </si>
  <si>
    <t>SIMS5</t>
  </si>
  <si>
    <t>TBSC3</t>
  </si>
  <si>
    <t>CEFN6A</t>
  </si>
  <si>
    <t>877</t>
  </si>
  <si>
    <t>878</t>
  </si>
  <si>
    <t>879</t>
  </si>
  <si>
    <t>881</t>
  </si>
  <si>
    <t>891</t>
  </si>
  <si>
    <t>893</t>
  </si>
  <si>
    <t>894</t>
  </si>
  <si>
    <t>896</t>
  </si>
  <si>
    <t>Final</t>
  </si>
  <si>
    <t>Treguff Farm</t>
  </si>
  <si>
    <t>2100041197887</t>
  </si>
  <si>
    <t>2100041197896</t>
  </si>
  <si>
    <t>Loughor Solar Park</t>
  </si>
  <si>
    <t>2100041197869</t>
  </si>
  <si>
    <t>2100041197878</t>
  </si>
  <si>
    <t>Sutton Farm PV</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</si>
</sst>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0"/>
  </numFmts>
  <fonts count="26" x14ac:knownFonts="1">
    <font>
      <sz val="10"/>
      <name val="Arial"/>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s>
  <fills count="25">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3" tint="0.79998168889431442"/>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top/>
      <bottom style="thin">
        <color theme="0"/>
      </bottom>
      <diagonal/>
    </border>
  </borders>
  <cellStyleXfs count="9">
    <xf numFmtId="0" fontId="0" fillId="0" borderId="0"/>
    <xf numFmtId="0" fontId="1" fillId="0" borderId="0"/>
    <xf numFmtId="0" fontId="8" fillId="0" borderId="0" applyNumberFormat="0" applyFill="0" applyBorder="0" applyAlignment="0" applyProtection="0"/>
    <xf numFmtId="0" fontId="9" fillId="5" borderId="8" applyNumberFormat="0" applyAlignment="0" applyProtection="0"/>
    <xf numFmtId="0" fontId="10" fillId="0" borderId="0" applyNumberFormat="0" applyFill="0" applyBorder="0" applyAlignment="0" applyProtection="0">
      <alignment vertical="top"/>
      <protection locked="0"/>
    </xf>
    <xf numFmtId="0" fontId="17" fillId="0" borderId="11" applyNumberFormat="0" applyFill="0" applyAlignment="0" applyProtection="0"/>
    <xf numFmtId="0" fontId="8" fillId="0" borderId="12" applyNumberFormat="0" applyFill="0" applyAlignment="0" applyProtection="0"/>
    <xf numFmtId="0" fontId="3" fillId="0" borderId="0"/>
    <xf numFmtId="43" fontId="3" fillId="0" borderId="0" applyFont="0" applyFill="0" applyBorder="0" applyAlignment="0" applyProtection="0"/>
  </cellStyleXfs>
  <cellXfs count="295">
    <xf numFmtId="0" fontId="0" fillId="0" borderId="0" xfId="0"/>
    <xf numFmtId="0" fontId="3"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5" fillId="2" borderId="0" xfId="0" applyFont="1" applyFill="1" applyAlignment="1">
      <alignment vertical="center"/>
    </xf>
    <xf numFmtId="0" fontId="4" fillId="0" borderId="3" xfId="0" applyFont="1" applyBorder="1" applyAlignment="1">
      <alignment vertical="top" wrapText="1"/>
    </xf>
    <xf numFmtId="0" fontId="3" fillId="0" borderId="0" xfId="0" applyFont="1" applyBorder="1" applyAlignment="1">
      <alignment wrapText="1"/>
    </xf>
    <xf numFmtId="0" fontId="4" fillId="0" borderId="0" xfId="0" applyFont="1" applyBorder="1" applyAlignment="1">
      <alignment vertical="top" wrapText="1"/>
    </xf>
    <xf numFmtId="0" fontId="0" fillId="0" borderId="0" xfId="0" applyBorder="1"/>
    <xf numFmtId="0" fontId="10" fillId="2" borderId="0" xfId="4" applyFill="1" applyAlignment="1" applyProtection="1">
      <alignment vertical="center"/>
      <protection hidden="1"/>
    </xf>
    <xf numFmtId="0" fontId="11" fillId="2" borderId="0" xfId="4" applyFont="1" applyFill="1" applyAlignment="1" applyProtection="1">
      <alignment vertical="center"/>
    </xf>
    <xf numFmtId="0" fontId="4" fillId="7" borderId="1" xfId="0" applyFont="1" applyFill="1" applyBorder="1" applyAlignment="1">
      <alignment horizontal="center" vertical="center" wrapText="1"/>
    </xf>
    <xf numFmtId="0" fontId="3" fillId="0" borderId="1" xfId="0" quotePrefix="1" applyFont="1" applyBorder="1" applyAlignment="1">
      <alignment horizontal="left" vertical="top" wrapText="1"/>
    </xf>
    <xf numFmtId="0" fontId="4" fillId="7" borderId="1" xfId="0" applyFont="1" applyFill="1" applyBorder="1" applyAlignment="1" applyProtection="1">
      <alignment vertical="center" wrapText="1"/>
      <protection locked="0"/>
    </xf>
    <xf numFmtId="0" fontId="12"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4" fillId="7" borderId="1" xfId="0" applyFont="1" applyFill="1" applyBorder="1" applyAlignment="1" applyProtection="1">
      <alignment horizontal="center" vertical="center" wrapText="1"/>
      <protection locked="0"/>
    </xf>
    <xf numFmtId="0" fontId="3" fillId="2" borderId="0" xfId="0" applyFont="1" applyFill="1" applyAlignment="1">
      <alignment vertical="center"/>
    </xf>
    <xf numFmtId="0" fontId="0" fillId="0" borderId="0" xfId="0" applyProtection="1">
      <protection locked="0"/>
    </xf>
    <xf numFmtId="0" fontId="4" fillId="7" borderId="1" xfId="0" applyFont="1" applyFill="1" applyBorder="1" applyAlignment="1" applyProtection="1">
      <alignment horizontal="center" vertical="center" wrapText="1"/>
    </xf>
    <xf numFmtId="0" fontId="4" fillId="7" borderId="1" xfId="0" applyFont="1" applyFill="1" applyBorder="1" applyAlignment="1" applyProtection="1">
      <alignment vertical="center" wrapText="1"/>
    </xf>
    <xf numFmtId="165" fontId="3" fillId="3" borderId="1" xfId="0" applyNumberFormat="1" applyFont="1" applyFill="1" applyBorder="1" applyAlignment="1" applyProtection="1">
      <alignment horizontal="center" vertical="center"/>
    </xf>
    <xf numFmtId="165" fontId="3" fillId="4" borderId="1" xfId="0" applyNumberFormat="1" applyFont="1" applyFill="1" applyBorder="1" applyAlignment="1" applyProtection="1">
      <alignment horizontal="center" vertical="center"/>
    </xf>
    <xf numFmtId="49" fontId="12" fillId="8" borderId="1" xfId="0" applyNumberFormat="1" applyFont="1" applyFill="1" applyBorder="1" applyAlignment="1" applyProtection="1">
      <alignment horizontal="center" vertical="center" wrapText="1"/>
      <protection locked="0"/>
    </xf>
    <xf numFmtId="0" fontId="4" fillId="7" borderId="1" xfId="0" quotePrefix="1" applyFont="1" applyFill="1" applyBorder="1" applyAlignment="1">
      <alignment horizontal="center" vertical="center" wrapText="1"/>
    </xf>
    <xf numFmtId="0" fontId="4" fillId="7" borderId="1" xfId="0" quotePrefix="1" applyFont="1" applyFill="1" applyBorder="1" applyAlignment="1" applyProtection="1">
      <alignment horizontal="left" vertical="center" wrapText="1"/>
    </xf>
    <xf numFmtId="170" fontId="16" fillId="13" borderId="1" xfId="0" applyNumberFormat="1" applyFont="1" applyFill="1" applyBorder="1" applyAlignment="1" applyProtection="1">
      <alignment horizontal="center" vertical="center"/>
      <protection locked="0"/>
    </xf>
    <xf numFmtId="171" fontId="16" fillId="13" borderId="1" xfId="0" applyNumberFormat="1" applyFont="1" applyFill="1" applyBorder="1" applyAlignment="1" applyProtection="1">
      <alignment horizontal="center" vertical="center"/>
      <protection locked="0"/>
    </xf>
    <xf numFmtId="170" fontId="16" fillId="15" borderId="1" xfId="0" applyNumberFormat="1" applyFont="1" applyFill="1" applyBorder="1" applyAlignment="1" applyProtection="1">
      <alignment horizontal="center" vertical="center"/>
      <protection locked="0"/>
    </xf>
    <xf numFmtId="171" fontId="16" fillId="15" borderId="1" xfId="0" applyNumberFormat="1" applyFont="1" applyFill="1" applyBorder="1" applyAlignment="1" applyProtection="1">
      <alignment horizontal="center" vertical="center"/>
      <protection locked="0"/>
    </xf>
    <xf numFmtId="0" fontId="4" fillId="14" borderId="1" xfId="0" quotePrefix="1" applyFont="1" applyFill="1" applyBorder="1" applyAlignment="1">
      <alignment horizontal="center" vertical="center" wrapText="1"/>
    </xf>
    <xf numFmtId="171" fontId="16" fillId="16" borderId="1" xfId="0" applyNumberFormat="1" applyFont="1" applyFill="1" applyBorder="1" applyAlignment="1" applyProtection="1">
      <alignment horizontal="center" vertical="center"/>
      <protection locked="0"/>
    </xf>
    <xf numFmtId="0" fontId="4" fillId="17" borderId="1" xfId="0" quotePrefix="1" applyFont="1" applyFill="1" applyBorder="1" applyAlignment="1">
      <alignment horizontal="center" vertical="center" wrapText="1"/>
    </xf>
    <xf numFmtId="49" fontId="3"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6" fillId="9" borderId="1" xfId="0" applyNumberFormat="1" applyFont="1" applyFill="1" applyBorder="1" applyAlignment="1" applyProtection="1">
      <alignment horizontal="center" vertical="center"/>
      <protection locked="0"/>
    </xf>
    <xf numFmtId="171" fontId="16" fillId="9" borderId="1" xfId="0" applyNumberFormat="1" applyFont="1" applyFill="1" applyBorder="1" applyAlignment="1" applyProtection="1">
      <alignment horizontal="center" vertical="center"/>
      <protection locked="0"/>
    </xf>
    <xf numFmtId="49" fontId="0" fillId="15" borderId="1" xfId="0" applyNumberFormat="1" applyFill="1" applyBorder="1" applyAlignment="1" applyProtection="1">
      <alignment horizontal="left" vertical="top" wrapText="1"/>
      <protection locked="0"/>
    </xf>
    <xf numFmtId="49" fontId="15" fillId="12" borderId="1" xfId="0" applyNumberFormat="1" applyFont="1" applyFill="1" applyBorder="1" applyAlignment="1">
      <alignment horizontal="left" vertical="center" wrapText="1"/>
    </xf>
    <xf numFmtId="49" fontId="15" fillId="12" borderId="1" xfId="0" applyNumberFormat="1" applyFont="1" applyFill="1" applyBorder="1" applyAlignment="1" applyProtection="1">
      <alignment vertical="center" wrapText="1"/>
    </xf>
    <xf numFmtId="0" fontId="4" fillId="7" borderId="1" xfId="0" quotePrefix="1" applyFont="1" applyFill="1" applyBorder="1" applyAlignment="1" applyProtection="1">
      <alignment horizontal="center" vertical="center" wrapText="1"/>
    </xf>
    <xf numFmtId="49" fontId="15" fillId="12" borderId="1" xfId="0" quotePrefix="1" applyNumberFormat="1" applyFont="1" applyFill="1" applyBorder="1" applyAlignment="1">
      <alignment horizontal="left" vertical="center" wrapText="1"/>
    </xf>
    <xf numFmtId="49" fontId="15" fillId="12" borderId="1" xfId="0" quotePrefix="1" applyNumberFormat="1" applyFont="1" applyFill="1" applyBorder="1" applyAlignment="1" applyProtection="1">
      <alignment horizontal="left" vertical="center" wrapText="1"/>
    </xf>
    <xf numFmtId="0" fontId="4" fillId="11" borderId="1" xfId="0" quotePrefix="1" applyFont="1" applyFill="1" applyBorder="1" applyAlignment="1" applyProtection="1">
      <alignment horizontal="left" vertical="center" wrapText="1" indent="3"/>
    </xf>
    <xf numFmtId="0" fontId="3" fillId="0" borderId="0" xfId="7" applyAlignment="1">
      <alignment horizontal="center" vertical="top" wrapText="1"/>
    </xf>
    <xf numFmtId="0" fontId="3" fillId="0" borderId="0" xfId="7"/>
    <xf numFmtId="0" fontId="3" fillId="0" borderId="0" xfId="7" applyAlignment="1">
      <alignment horizontal="left"/>
    </xf>
    <xf numFmtId="0" fontId="0" fillId="0" borderId="0" xfId="0" quotePrefix="1" applyAlignment="1">
      <alignment horizontal="left"/>
    </xf>
    <xf numFmtId="14" fontId="0" fillId="0" borderId="0" xfId="0" applyNumberFormat="1"/>
    <xf numFmtId="0" fontId="3" fillId="0" borderId="0" xfId="0" applyFont="1"/>
    <xf numFmtId="0" fontId="3" fillId="0" borderId="0" xfId="0" quotePrefix="1" applyFont="1" applyAlignment="1">
      <alignment horizontal="left"/>
    </xf>
    <xf numFmtId="172" fontId="3" fillId="0" borderId="0" xfId="7" applyNumberFormat="1"/>
    <xf numFmtId="173" fontId="3" fillId="0" borderId="0" xfId="7" applyNumberFormat="1"/>
    <xf numFmtId="0" fontId="3" fillId="0" borderId="0" xfId="7" applyFont="1" applyAlignment="1">
      <alignment horizontal="left"/>
    </xf>
    <xf numFmtId="0" fontId="4" fillId="0" borderId="0" xfId="7" applyFont="1" applyAlignment="1">
      <alignment horizontal="center" vertical="center" wrapText="1"/>
    </xf>
    <xf numFmtId="0" fontId="3" fillId="0" borderId="0" xfId="7" applyAlignment="1">
      <alignment horizontal="center" vertical="center" wrapText="1"/>
    </xf>
    <xf numFmtId="0" fontId="0" fillId="0" borderId="0" xfId="0" applyAlignment="1">
      <alignment horizontal="center" vertical="center"/>
    </xf>
    <xf numFmtId="49" fontId="19" fillId="8" borderId="1" xfId="0" applyNumberFormat="1" applyFont="1" applyFill="1" applyBorder="1" applyAlignment="1" applyProtection="1">
      <alignment horizontal="center" vertical="center" wrapText="1"/>
      <protection locked="0"/>
    </xf>
    <xf numFmtId="174" fontId="19" fillId="9" borderId="1" xfId="0" applyNumberFormat="1" applyFont="1" applyFill="1" applyBorder="1" applyAlignment="1" applyProtection="1">
      <alignment horizontal="center" vertical="center"/>
      <protection locked="0"/>
    </xf>
    <xf numFmtId="174" fontId="19" fillId="3" borderId="1" xfId="0" applyNumberFormat="1" applyFont="1" applyFill="1" applyBorder="1" applyAlignment="1" applyProtection="1">
      <alignment horizontal="center" vertical="center"/>
      <protection locked="0"/>
    </xf>
    <xf numFmtId="2" fontId="19" fillId="10" borderId="1" xfId="0" applyNumberFormat="1" applyFont="1" applyFill="1" applyBorder="1" applyAlignment="1" applyProtection="1">
      <alignment horizontal="center" vertical="center"/>
      <protection locked="0"/>
    </xf>
    <xf numFmtId="169" fontId="19" fillId="3" borderId="1" xfId="0" applyNumberFormat="1" applyFont="1" applyFill="1" applyBorder="1" applyAlignment="1" applyProtection="1">
      <alignment horizontal="center" vertical="center"/>
      <protection locked="0"/>
    </xf>
    <xf numFmtId="0" fontId="19" fillId="8" borderId="1" xfId="0" applyFont="1" applyFill="1" applyBorder="1" applyAlignment="1" applyProtection="1">
      <alignment horizontal="center" vertical="center" wrapText="1"/>
      <protection locked="0"/>
    </xf>
    <xf numFmtId="3" fontId="19" fillId="8" borderId="1" xfId="0" applyNumberFormat="1" applyFont="1" applyFill="1" applyBorder="1" applyAlignment="1" applyProtection="1">
      <alignment horizontal="center" vertical="center" wrapText="1"/>
      <protection locked="0"/>
    </xf>
    <xf numFmtId="174" fontId="19" fillId="20" borderId="1" xfId="0" applyNumberFormat="1" applyFont="1" applyFill="1" applyBorder="1" applyAlignment="1" applyProtection="1">
      <alignment horizontal="center" vertical="center"/>
      <protection locked="0"/>
    </xf>
    <xf numFmtId="165" fontId="20" fillId="21" borderId="1" xfId="0" applyNumberFormat="1" applyFont="1" applyFill="1" applyBorder="1" applyAlignment="1" applyProtection="1">
      <alignment horizontal="center" vertical="center"/>
      <protection locked="0"/>
    </xf>
    <xf numFmtId="165" fontId="19" fillId="9" borderId="1" xfId="0" applyNumberFormat="1" applyFont="1" applyFill="1" applyBorder="1" applyAlignment="1" applyProtection="1">
      <alignment horizontal="center" vertical="center"/>
      <protection locked="0"/>
    </xf>
    <xf numFmtId="174" fontId="19" fillId="23" borderId="1" xfId="0" applyNumberFormat="1" applyFont="1" applyFill="1" applyBorder="1" applyAlignment="1" applyProtection="1">
      <alignment horizontal="center" vertical="center"/>
      <protection locked="0"/>
    </xf>
    <xf numFmtId="175" fontId="20" fillId="19" borderId="1" xfId="0" applyNumberFormat="1" applyFont="1" applyFill="1" applyBorder="1" applyAlignment="1" applyProtection="1">
      <alignment horizontal="center" vertical="center"/>
      <protection locked="0"/>
    </xf>
    <xf numFmtId="174" fontId="20" fillId="20" borderId="1" xfId="0" applyNumberFormat="1" applyFont="1" applyFill="1" applyBorder="1" applyAlignment="1" applyProtection="1">
      <alignment horizontal="center" vertical="center"/>
      <protection locked="0"/>
    </xf>
    <xf numFmtId="0" fontId="21" fillId="0" borderId="1" xfId="1" applyFont="1" applyFill="1" applyBorder="1" applyAlignment="1" applyProtection="1">
      <alignment horizontal="center" vertical="center" wrapText="1"/>
    </xf>
    <xf numFmtId="164" fontId="19" fillId="10" borderId="1" xfId="0" applyNumberFormat="1" applyFont="1" applyFill="1" applyBorder="1" applyAlignment="1" applyProtection="1">
      <alignment horizontal="center" vertical="center"/>
      <protection locked="0"/>
    </xf>
    <xf numFmtId="164" fontId="19" fillId="3" borderId="1" xfId="0" applyNumberFormat="1" applyFont="1" applyFill="1" applyBorder="1" applyAlignment="1" applyProtection="1">
      <alignment horizontal="center" vertical="center"/>
      <protection locked="0"/>
    </xf>
    <xf numFmtId="174" fontId="20" fillId="21" borderId="1" xfId="0" applyNumberFormat="1" applyFont="1" applyFill="1" applyBorder="1" applyAlignment="1" applyProtection="1">
      <alignment horizontal="center" vertical="center"/>
      <protection locked="0"/>
    </xf>
    <xf numFmtId="0" fontId="19" fillId="0" borderId="1" xfId="0" applyFont="1" applyBorder="1" applyAlignment="1" applyProtection="1">
      <alignment horizontal="center" vertical="center" wrapText="1"/>
    </xf>
    <xf numFmtId="174" fontId="19" fillId="3" borderId="1" xfId="0" applyNumberFormat="1" applyFont="1" applyFill="1" applyBorder="1" applyAlignment="1" applyProtection="1">
      <alignment horizontal="center" vertical="center"/>
    </xf>
    <xf numFmtId="176" fontId="20" fillId="21" borderId="1" xfId="0" applyNumberFormat="1" applyFont="1" applyFill="1" applyBorder="1" applyAlignment="1" applyProtection="1">
      <alignment horizontal="center" vertical="center"/>
      <protection locked="0"/>
    </xf>
    <xf numFmtId="165" fontId="19" fillId="3" borderId="1" xfId="0" applyNumberFormat="1" applyFont="1" applyFill="1" applyBorder="1" applyAlignment="1" applyProtection="1">
      <alignment horizontal="center" vertical="center"/>
    </xf>
    <xf numFmtId="165" fontId="19" fillId="4" borderId="1" xfId="0" applyNumberFormat="1" applyFont="1" applyFill="1" applyBorder="1" applyAlignment="1" applyProtection="1">
      <alignment horizontal="center" vertical="center"/>
    </xf>
    <xf numFmtId="174" fontId="3" fillId="3" borderId="1" xfId="0" applyNumberFormat="1" applyFont="1" applyFill="1" applyBorder="1" applyAlignment="1" applyProtection="1">
      <alignment horizontal="center" vertical="center"/>
      <protection locked="0"/>
    </xf>
    <xf numFmtId="49" fontId="3" fillId="9" borderId="1" xfId="0" quotePrefix="1" applyNumberFormat="1" applyFont="1" applyFill="1" applyBorder="1" applyAlignment="1" applyProtection="1">
      <alignment horizontal="left" vertical="center" wrapText="1"/>
      <protection locked="0"/>
    </xf>
    <xf numFmtId="49" fontId="3"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0" fillId="22" borderId="1" xfId="0" applyNumberFormat="1" applyFont="1" applyFill="1" applyBorder="1" applyAlignment="1" applyProtection="1">
      <alignment horizontal="center" vertical="center"/>
      <protection locked="0"/>
    </xf>
    <xf numFmtId="0" fontId="12" fillId="8" borderId="1" xfId="0" applyFont="1" applyFill="1" applyBorder="1" applyAlignment="1" applyProtection="1">
      <alignment horizontal="center" vertical="center" wrapText="1"/>
      <protection locked="0"/>
    </xf>
    <xf numFmtId="177" fontId="19" fillId="10" borderId="1" xfId="0" applyNumberFormat="1" applyFont="1" applyFill="1" applyBorder="1" applyAlignment="1" applyProtection="1">
      <alignment horizontal="center" vertical="center"/>
    </xf>
    <xf numFmtId="169" fontId="19" fillId="3" borderId="1" xfId="0" applyNumberFormat="1" applyFont="1" applyFill="1" applyBorder="1" applyAlignment="1" applyProtection="1">
      <alignment horizontal="center" vertical="center"/>
    </xf>
    <xf numFmtId="0" fontId="4" fillId="7" borderId="1" xfId="0" applyFont="1" applyFill="1" applyBorder="1" applyAlignment="1">
      <alignment horizontal="center" vertical="center" wrapText="1"/>
    </xf>
    <xf numFmtId="0" fontId="11" fillId="0" borderId="0" xfId="4" applyFont="1" applyFill="1" applyAlignment="1" applyProtection="1">
      <alignment horizontal="left" vertical="center"/>
    </xf>
    <xf numFmtId="0" fontId="0" fillId="18" borderId="0" xfId="0" applyFill="1"/>
    <xf numFmtId="0" fontId="10" fillId="2" borderId="0" xfId="4" applyFont="1" applyFill="1" applyAlignment="1" applyProtection="1">
      <alignment vertical="center"/>
    </xf>
    <xf numFmtId="0" fontId="3" fillId="2" borderId="10" xfId="7" quotePrefix="1" applyFont="1" applyFill="1" applyBorder="1" applyAlignment="1">
      <alignment vertical="center" wrapText="1"/>
    </xf>
    <xf numFmtId="0" fontId="3" fillId="2" borderId="0" xfId="7" applyFont="1" applyFill="1" applyAlignment="1">
      <alignment vertical="center"/>
    </xf>
    <xf numFmtId="0" fontId="5" fillId="2" borderId="0" xfId="7" applyFont="1" applyFill="1" applyAlignment="1">
      <alignment vertical="center"/>
    </xf>
    <xf numFmtId="0" fontId="4" fillId="7" borderId="1" xfId="7" quotePrefix="1" applyFont="1" applyFill="1" applyBorder="1" applyAlignment="1">
      <alignment horizontal="center" vertical="center" wrapText="1"/>
    </xf>
    <xf numFmtId="0" fontId="4" fillId="7" borderId="1" xfId="7" applyFont="1" applyFill="1" applyBorder="1" applyAlignment="1">
      <alignment horizontal="center" vertical="center" wrapText="1"/>
    </xf>
    <xf numFmtId="49" fontId="22" fillId="7" borderId="1" xfId="7" applyNumberFormat="1" applyFont="1" applyFill="1" applyBorder="1" applyAlignment="1">
      <alignment horizontal="center" vertical="center" wrapText="1"/>
    </xf>
    <xf numFmtId="49" fontId="4" fillId="7" borderId="1" xfId="7" applyNumberFormat="1" applyFont="1" applyFill="1" applyBorder="1" applyAlignment="1">
      <alignment horizontal="center" vertical="center" wrapText="1"/>
    </xf>
    <xf numFmtId="49" fontId="3" fillId="9" borderId="1" xfId="7" applyNumberFormat="1" applyFont="1" applyFill="1" applyBorder="1" applyAlignment="1">
      <alignment horizontal="left" vertical="center" wrapText="1"/>
    </xf>
    <xf numFmtId="0" fontId="3" fillId="9" borderId="1" xfId="7" applyNumberFormat="1" applyFont="1" applyFill="1" applyBorder="1" applyAlignment="1">
      <alignment horizontal="center" vertical="center" wrapText="1"/>
    </xf>
    <xf numFmtId="1" fontId="3" fillId="9" borderId="1" xfId="7" applyNumberFormat="1" applyFont="1" applyFill="1" applyBorder="1" applyAlignment="1" applyProtection="1">
      <alignment horizontal="left" vertical="center" wrapText="1"/>
      <protection locked="0"/>
    </xf>
    <xf numFmtId="49" fontId="3" fillId="9" borderId="1" xfId="7" applyNumberFormat="1" applyFont="1" applyFill="1" applyBorder="1" applyAlignment="1">
      <alignment horizontal="center" vertical="center" wrapText="1"/>
    </xf>
    <xf numFmtId="0" fontId="3" fillId="9" borderId="1" xfId="7" applyNumberFormat="1" applyFont="1" applyFill="1" applyBorder="1" applyAlignment="1" applyProtection="1">
      <alignment horizontal="left" vertical="center" wrapText="1"/>
      <protection locked="0"/>
    </xf>
    <xf numFmtId="1" fontId="3" fillId="9" borderId="1" xfId="7" applyNumberFormat="1" applyFont="1" applyFill="1" applyBorder="1" applyAlignment="1">
      <alignment horizontal="center" vertical="center" wrapText="1"/>
    </xf>
    <xf numFmtId="0" fontId="24" fillId="2" borderId="0" xfId="7" applyFont="1" applyFill="1" applyAlignment="1">
      <alignment horizontal="center" vertical="center"/>
    </xf>
    <xf numFmtId="166" fontId="24" fillId="2" borderId="0" xfId="7" applyNumberFormat="1" applyFont="1" applyFill="1" applyAlignment="1">
      <alignment horizontal="center" vertical="center"/>
    </xf>
    <xf numFmtId="0" fontId="24" fillId="2" borderId="0" xfId="7" applyFont="1" applyFill="1"/>
    <xf numFmtId="0" fontId="24" fillId="2" borderId="0" xfId="7" applyFont="1" applyFill="1" applyAlignment="1">
      <alignment vertical="center"/>
    </xf>
    <xf numFmtId="0" fontId="3" fillId="2" borderId="0" xfId="7" applyFont="1" applyFill="1" applyAlignment="1">
      <alignment horizontal="center" vertical="center"/>
    </xf>
    <xf numFmtId="166" fontId="3" fillId="2" borderId="0" xfId="7" applyNumberFormat="1" applyFont="1" applyFill="1" applyAlignment="1">
      <alignment horizontal="center" vertical="center"/>
    </xf>
    <xf numFmtId="0" fontId="3" fillId="2" borderId="0" xfId="7" applyFont="1" applyFill="1"/>
    <xf numFmtId="0" fontId="11" fillId="0" borderId="0" xfId="4" applyFont="1" applyFill="1" applyAlignment="1" applyProtection="1">
      <alignment horizontal="left" vertical="center"/>
    </xf>
    <xf numFmtId="174" fontId="1" fillId="13" borderId="1" xfId="7" applyNumberFormat="1" applyFont="1" applyFill="1" applyBorder="1" applyAlignment="1" applyProtection="1">
      <alignment horizontal="center" vertical="center"/>
      <protection locked="0"/>
    </xf>
    <xf numFmtId="164" fontId="1" fillId="13" borderId="1" xfId="7" applyNumberFormat="1" applyFont="1" applyFill="1" applyBorder="1" applyAlignment="1" applyProtection="1">
      <alignment horizontal="center" vertical="center"/>
      <protection locked="0"/>
    </xf>
    <xf numFmtId="174" fontId="1" fillId="9" borderId="1" xfId="7" applyNumberFormat="1" applyFont="1" applyFill="1" applyBorder="1" applyAlignment="1" applyProtection="1">
      <alignment horizontal="center" vertical="center"/>
      <protection locked="0"/>
    </xf>
    <xf numFmtId="164" fontId="1" fillId="9" borderId="1" xfId="7" applyNumberFormat="1" applyFont="1" applyFill="1" applyBorder="1" applyAlignment="1" applyProtection="1">
      <alignment horizontal="center" vertical="center"/>
      <protection locked="0"/>
    </xf>
    <xf numFmtId="165" fontId="1" fillId="13" borderId="1" xfId="7" applyNumberFormat="1" applyFont="1" applyFill="1" applyBorder="1" applyAlignment="1" applyProtection="1">
      <alignment horizontal="center" vertical="center"/>
      <protection locked="0"/>
    </xf>
    <xf numFmtId="43" fontId="1" fillId="13" borderId="1" xfId="8" applyFont="1" applyFill="1" applyBorder="1" applyAlignment="1" applyProtection="1">
      <alignment horizontal="center" vertical="center"/>
      <protection locked="0"/>
    </xf>
    <xf numFmtId="174" fontId="1" fillId="24" borderId="1" xfId="7" applyNumberFormat="1" applyFont="1" applyFill="1" applyBorder="1" applyAlignment="1" applyProtection="1">
      <alignment horizontal="center" vertical="center"/>
      <protection locked="0"/>
    </xf>
    <xf numFmtId="43" fontId="1" fillId="24" borderId="1" xfId="8" applyFont="1" applyFill="1" applyBorder="1" applyAlignment="1" applyProtection="1">
      <alignment horizontal="center" vertical="center"/>
      <protection locked="0"/>
    </xf>
    <xf numFmtId="164" fontId="1" fillId="24" borderId="1" xfId="7" applyNumberFormat="1" applyFont="1" applyFill="1" applyBorder="1" applyAlignment="1" applyProtection="1">
      <alignment horizontal="center" vertical="center"/>
      <protection locked="0"/>
    </xf>
    <xf numFmtId="0" fontId="19" fillId="18" borderId="1" xfId="0" applyNumberFormat="1" applyFont="1" applyFill="1" applyBorder="1" applyAlignment="1" applyProtection="1">
      <alignment horizontal="center" vertical="center" wrapText="1"/>
      <protection locked="0"/>
    </xf>
    <xf numFmtId="0" fontId="3" fillId="0" borderId="0" xfId="0" applyFont="1" applyProtection="1">
      <protection locked="0"/>
    </xf>
    <xf numFmtId="49" fontId="8" fillId="6" borderId="0" xfId="2" applyNumberFormat="1" applyFont="1" applyFill="1" applyAlignment="1" applyProtection="1">
      <alignment horizontal="center" vertical="center" wrapText="1"/>
      <protection locked="0"/>
    </xf>
    <xf numFmtId="49" fontId="8" fillId="6" borderId="0" xfId="2" quotePrefix="1" applyNumberFormat="1" applyFont="1" applyFill="1" applyAlignment="1" applyProtection="1">
      <alignment horizontal="left" vertical="center" wrapText="1"/>
      <protection locked="0"/>
    </xf>
    <xf numFmtId="49" fontId="8" fillId="6" borderId="0" xfId="2" applyNumberFormat="1" applyFont="1" applyFill="1" applyAlignment="1" applyProtection="1">
      <alignment vertical="center" wrapText="1"/>
      <protection locked="0"/>
    </xf>
    <xf numFmtId="49" fontId="17" fillId="0" borderId="0" xfId="5" applyNumberFormat="1" applyFont="1" applyBorder="1" applyAlignment="1" applyProtection="1">
      <alignment vertical="center"/>
      <protection locked="0"/>
    </xf>
    <xf numFmtId="0" fontId="3" fillId="0" borderId="0" xfId="0" applyFont="1" applyBorder="1" applyProtection="1">
      <protection locked="0"/>
    </xf>
    <xf numFmtId="49" fontId="8" fillId="6" borderId="0" xfId="2" applyNumberFormat="1" applyFont="1" applyFill="1" applyBorder="1" applyAlignment="1" applyProtection="1">
      <alignment vertical="center" wrapText="1"/>
      <protection locked="0"/>
    </xf>
    <xf numFmtId="49" fontId="8" fillId="0" borderId="0" xfId="6" applyNumberFormat="1" applyFont="1" applyBorder="1" applyAlignment="1" applyProtection="1">
      <alignment vertical="center"/>
      <protection locked="0"/>
    </xf>
    <xf numFmtId="49" fontId="8" fillId="0" borderId="0" xfId="6" quotePrefix="1" applyNumberFormat="1" applyFont="1" applyBorder="1" applyAlignment="1" applyProtection="1">
      <alignment horizontal="left" vertical="center"/>
      <protection locked="0"/>
    </xf>
    <xf numFmtId="49" fontId="22"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10" fillId="0" borderId="0" xfId="4" applyAlignment="1" applyProtection="1">
      <alignment horizontal="left" vertical="top"/>
    </xf>
    <xf numFmtId="0" fontId="0" fillId="18" borderId="0" xfId="0" applyFill="1" applyAlignment="1">
      <alignment vertical="center"/>
    </xf>
    <xf numFmtId="0" fontId="14" fillId="18" borderId="0" xfId="2" applyNumberFormat="1" applyFont="1" applyFill="1" applyBorder="1" applyAlignment="1">
      <alignment horizontal="center" vertical="center" wrapText="1"/>
    </xf>
    <xf numFmtId="0" fontId="0" fillId="18" borderId="0" xfId="0" applyFill="1" applyBorder="1"/>
    <xf numFmtId="0" fontId="0" fillId="18" borderId="0" xfId="0" applyFill="1" applyBorder="1" applyAlignment="1">
      <alignment vertical="center"/>
    </xf>
    <xf numFmtId="0" fontId="5" fillId="18" borderId="0" xfId="7" applyFont="1" applyFill="1" applyBorder="1" applyAlignment="1">
      <alignment vertical="center"/>
    </xf>
    <xf numFmtId="0" fontId="14" fillId="18" borderId="0" xfId="2" applyNumberFormat="1" applyFont="1" applyFill="1" applyBorder="1" applyAlignment="1" applyProtection="1">
      <alignment horizontal="center" vertical="center" wrapText="1"/>
    </xf>
    <xf numFmtId="0" fontId="14" fillId="18" borderId="0" xfId="2" applyNumberFormat="1" applyFont="1" applyFill="1" applyBorder="1" applyAlignment="1">
      <alignment vertical="center" wrapText="1"/>
    </xf>
    <xf numFmtId="0" fontId="3" fillId="18" borderId="10" xfId="0" applyFont="1" applyFill="1" applyBorder="1" applyAlignment="1">
      <alignment horizontal="center" vertical="center" wrapText="1"/>
    </xf>
    <xf numFmtId="0" fontId="14" fillId="18" borderId="10" xfId="2" applyNumberFormat="1" applyFont="1" applyFill="1" applyBorder="1" applyAlignment="1">
      <alignment horizontal="center" vertical="center" wrapText="1"/>
    </xf>
    <xf numFmtId="0" fontId="3" fillId="18" borderId="0" xfId="0" applyFont="1" applyFill="1" applyBorder="1" applyAlignment="1">
      <alignment horizontal="center" vertical="center" wrapText="1"/>
    </xf>
    <xf numFmtId="0" fontId="4" fillId="18" borderId="10"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7" xfId="0" applyFont="1" applyBorder="1" applyAlignment="1">
      <alignment vertical="top" wrapText="1"/>
    </xf>
    <xf numFmtId="0" fontId="4" fillId="0" borderId="1" xfId="0" applyFont="1" applyBorder="1" applyAlignment="1">
      <alignment vertical="top" wrapText="1"/>
    </xf>
    <xf numFmtId="0" fontId="14" fillId="18" borderId="0" xfId="2" applyNumberFormat="1" applyFont="1" applyFill="1" applyBorder="1" applyAlignment="1">
      <alignment horizontal="center" vertical="center" wrapText="1"/>
    </xf>
    <xf numFmtId="0" fontId="3" fillId="0" borderId="7" xfId="7" applyFont="1" applyBorder="1" applyAlignment="1">
      <alignment horizontal="center" vertical="center" wrapText="1"/>
    </xf>
    <xf numFmtId="0" fontId="4" fillId="7" borderId="7" xfId="7" applyFont="1" applyFill="1" applyBorder="1" applyAlignment="1" applyProtection="1">
      <alignment vertical="center" wrapText="1"/>
      <protection locked="0"/>
    </xf>
    <xf numFmtId="0" fontId="25" fillId="21" borderId="1" xfId="7" applyFont="1" applyFill="1" applyBorder="1" applyAlignment="1" applyProtection="1">
      <alignment horizontal="center" vertical="center" wrapText="1"/>
      <protection locked="0"/>
    </xf>
    <xf numFmtId="0" fontId="3" fillId="18" borderId="1" xfId="7" applyFont="1" applyFill="1" applyBorder="1" applyAlignment="1">
      <alignment horizontal="center" vertical="center" wrapText="1"/>
    </xf>
    <xf numFmtId="0" fontId="25" fillId="19" borderId="1" xfId="7" applyFont="1" applyFill="1" applyBorder="1" applyAlignment="1" applyProtection="1">
      <alignment horizontal="center" vertical="center" wrapText="1"/>
      <protection locked="0"/>
    </xf>
    <xf numFmtId="0" fontId="25" fillId="22" borderId="1" xfId="7" applyFont="1" applyFill="1" applyBorder="1" applyAlignment="1" applyProtection="1">
      <alignment horizontal="center" vertical="center" wrapText="1"/>
      <protection locked="0"/>
    </xf>
    <xf numFmtId="0" fontId="4" fillId="23" borderId="1" xfId="7" applyFont="1" applyFill="1" applyBorder="1" applyAlignment="1" applyProtection="1">
      <alignment horizontal="center" vertical="center" wrapText="1"/>
      <protection locked="0"/>
    </xf>
    <xf numFmtId="0" fontId="3" fillId="0" borderId="1" xfId="7" applyFont="1" applyFill="1" applyBorder="1" applyAlignment="1">
      <alignment horizontal="center" vertical="center" wrapText="1"/>
    </xf>
    <xf numFmtId="0" fontId="14" fillId="18" borderId="0" xfId="2" applyNumberFormat="1" applyFont="1" applyFill="1" applyBorder="1" applyAlignment="1">
      <alignment horizontal="center" vertical="center" wrapText="1"/>
    </xf>
    <xf numFmtId="0" fontId="3" fillId="4" borderId="1" xfId="7" applyFont="1" applyFill="1" applyBorder="1" applyAlignment="1">
      <alignment horizontal="center" vertical="center" wrapText="1"/>
    </xf>
    <xf numFmtId="0" fontId="3" fillId="0" borderId="15" xfId="7" applyFont="1" applyFill="1" applyBorder="1" applyAlignment="1">
      <alignment horizontal="center" vertical="center" wrapText="1"/>
    </xf>
    <xf numFmtId="0" fontId="4" fillId="0" borderId="16" xfId="7" applyFont="1" applyFill="1" applyBorder="1" applyAlignment="1">
      <alignment vertical="center" wrapText="1"/>
    </xf>
    <xf numFmtId="0" fontId="3" fillId="0" borderId="17" xfId="7" applyFont="1" applyFill="1" applyBorder="1" applyAlignment="1">
      <alignment horizontal="center" vertical="center" wrapText="1"/>
    </xf>
    <xf numFmtId="0" fontId="4" fillId="0" borderId="7" xfId="7" applyFont="1" applyBorder="1" applyAlignment="1">
      <alignment horizontal="center" vertical="center" wrapText="1"/>
    </xf>
    <xf numFmtId="0" fontId="4" fillId="0" borderId="1" xfId="7" applyFont="1" applyBorder="1" applyAlignment="1">
      <alignment horizontal="center" vertical="center" wrapText="1"/>
    </xf>
    <xf numFmtId="0" fontId="25" fillId="19" borderId="1" xfId="7" applyFont="1" applyFill="1" applyBorder="1" applyAlignment="1" applyProtection="1">
      <alignment horizontal="center" vertical="center" wrapText="1"/>
      <protection locked="0"/>
    </xf>
    <xf numFmtId="0" fontId="3" fillId="18" borderId="10" xfId="7" applyFont="1" applyFill="1" applyBorder="1" applyAlignment="1">
      <alignment horizontal="center" vertical="center" wrapText="1"/>
    </xf>
    <xf numFmtId="0" fontId="4" fillId="18" borderId="10" xfId="7" applyFont="1" applyFill="1" applyBorder="1" applyAlignment="1">
      <alignment horizontal="left" vertical="center" wrapText="1"/>
    </xf>
    <xf numFmtId="0" fontId="3" fillId="0" borderId="1" xfId="7" applyFont="1" applyBorder="1" applyAlignment="1">
      <alignment horizontal="center" vertical="center" wrapText="1"/>
    </xf>
    <xf numFmtId="0" fontId="3" fillId="0" borderId="17" xfId="7" applyFont="1" applyBorder="1" applyAlignment="1">
      <alignment horizontal="center" vertical="center" wrapText="1"/>
    </xf>
    <xf numFmtId="0" fontId="25" fillId="19" borderId="1" xfId="7" applyFont="1" applyFill="1" applyBorder="1" applyAlignment="1" applyProtection="1">
      <alignment horizontal="center" vertical="center" wrapText="1"/>
      <protection locked="0"/>
    </xf>
    <xf numFmtId="0" fontId="3" fillId="18" borderId="10" xfId="7" applyFont="1" applyFill="1" applyBorder="1" applyAlignment="1">
      <alignment horizontal="center" vertical="center" wrapText="1"/>
    </xf>
    <xf numFmtId="0" fontId="4" fillId="18" borderId="10" xfId="7" applyFont="1" applyFill="1" applyBorder="1" applyAlignment="1">
      <alignment horizontal="left" vertical="center" wrapText="1"/>
    </xf>
    <xf numFmtId="0" fontId="3" fillId="0" borderId="1" xfId="7" applyFont="1" applyBorder="1" applyAlignment="1">
      <alignment horizontal="center" vertical="center" wrapText="1"/>
    </xf>
    <xf numFmtId="0" fontId="3" fillId="0" borderId="17" xfId="7" applyFont="1" applyBorder="1" applyAlignment="1">
      <alignment horizontal="center" vertical="center" wrapText="1"/>
    </xf>
    <xf numFmtId="0" fontId="3" fillId="0" borderId="7" xfId="7" applyFont="1" applyBorder="1" applyAlignment="1">
      <alignment horizontal="center" vertical="center" wrapText="1"/>
    </xf>
    <xf numFmtId="0" fontId="4" fillId="7" borderId="7" xfId="7" applyFont="1" applyFill="1" applyBorder="1" applyAlignment="1" applyProtection="1">
      <alignment vertical="center" wrapText="1"/>
      <protection locked="0"/>
    </xf>
    <xf numFmtId="0" fontId="25" fillId="21" borderId="1" xfId="7" applyFont="1" applyFill="1" applyBorder="1" applyAlignment="1" applyProtection="1">
      <alignment horizontal="center" vertical="center" wrapText="1"/>
      <protection locked="0"/>
    </xf>
    <xf numFmtId="0" fontId="3" fillId="18" borderId="1" xfId="7" applyFont="1" applyFill="1" applyBorder="1" applyAlignment="1">
      <alignment horizontal="center" vertical="center" wrapText="1"/>
    </xf>
    <xf numFmtId="0" fontId="25" fillId="19" borderId="1" xfId="7" applyFont="1" applyFill="1" applyBorder="1" applyAlignment="1" applyProtection="1">
      <alignment horizontal="center" vertical="center" wrapText="1"/>
      <protection locked="0"/>
    </xf>
    <xf numFmtId="0" fontId="25" fillId="22" borderId="1" xfId="7" applyFont="1" applyFill="1" applyBorder="1" applyAlignment="1" applyProtection="1">
      <alignment horizontal="center" vertical="center" wrapText="1"/>
      <protection locked="0"/>
    </xf>
    <xf numFmtId="0" fontId="4" fillId="23" borderId="1" xfId="7" applyFont="1" applyFill="1" applyBorder="1" applyAlignment="1" applyProtection="1">
      <alignment horizontal="center" vertical="center" wrapText="1"/>
      <protection locked="0"/>
    </xf>
    <xf numFmtId="0" fontId="3" fillId="0" borderId="1" xfId="7" applyFont="1" applyFill="1" applyBorder="1" applyAlignment="1">
      <alignment horizontal="center" vertical="center" wrapText="1"/>
    </xf>
    <xf numFmtId="0" fontId="14" fillId="18" borderId="0" xfId="2" applyNumberFormat="1" applyFont="1" applyFill="1" applyBorder="1" applyAlignment="1">
      <alignment horizontal="center" vertical="center" wrapText="1"/>
    </xf>
    <xf numFmtId="0" fontId="14" fillId="18" borderId="14" xfId="2" applyNumberFormat="1" applyFont="1" applyFill="1" applyBorder="1" applyAlignment="1">
      <alignment horizontal="center" vertical="center" wrapText="1"/>
    </xf>
    <xf numFmtId="0" fontId="4" fillId="18" borderId="0" xfId="7" applyFont="1" applyFill="1" applyBorder="1" applyAlignment="1">
      <alignment horizontal="left" vertical="center" wrapText="1"/>
    </xf>
    <xf numFmtId="0" fontId="3" fillId="18" borderId="0" xfId="7" applyFont="1" applyFill="1" applyBorder="1" applyAlignment="1">
      <alignment horizontal="left" vertical="center" wrapText="1"/>
    </xf>
    <xf numFmtId="0" fontId="3" fillId="4" borderId="1" xfId="7" applyFont="1" applyFill="1" applyBorder="1" applyAlignment="1">
      <alignment horizontal="center" vertical="center" wrapText="1"/>
    </xf>
    <xf numFmtId="0" fontId="4" fillId="0" borderId="16" xfId="7" applyFont="1" applyFill="1" applyBorder="1" applyAlignment="1">
      <alignment vertical="center" wrapText="1"/>
    </xf>
    <xf numFmtId="0" fontId="3" fillId="0" borderId="17" xfId="7" applyFont="1" applyFill="1" applyBorder="1" applyAlignment="1">
      <alignment horizontal="center" vertical="center" wrapText="1"/>
    </xf>
    <xf numFmtId="0" fontId="4" fillId="0" borderId="17" xfId="7" applyFont="1" applyFill="1" applyBorder="1" applyAlignment="1">
      <alignment vertical="center" wrapText="1"/>
    </xf>
    <xf numFmtId="0" fontId="3" fillId="0" borderId="17" xfId="7" applyFont="1" applyFill="1" applyBorder="1" applyAlignment="1">
      <alignment vertical="center" wrapText="1"/>
    </xf>
    <xf numFmtId="0" fontId="3" fillId="0" borderId="4" xfId="7" applyFont="1" applyFill="1" applyBorder="1" applyAlignment="1">
      <alignment horizontal="center" vertical="center" wrapText="1"/>
    </xf>
    <xf numFmtId="174" fontId="19" fillId="20" borderId="4" xfId="7" applyNumberFormat="1" applyFont="1" applyFill="1" applyBorder="1" applyAlignment="1" applyProtection="1">
      <alignment vertical="center" wrapText="1"/>
      <protection locked="0"/>
    </xf>
    <xf numFmtId="0" fontId="3" fillId="0" borderId="0" xfId="7" applyFont="1" applyBorder="1" applyAlignment="1">
      <alignment vertical="center" wrapText="1"/>
    </xf>
    <xf numFmtId="0" fontId="3" fillId="0" borderId="19" xfId="7" applyFont="1" applyFill="1" applyBorder="1" applyAlignment="1">
      <alignment horizontal="center" vertical="center" wrapText="1"/>
    </xf>
    <xf numFmtId="0" fontId="4" fillId="0" borderId="7" xfId="7" applyFont="1" applyBorder="1" applyAlignment="1">
      <alignment horizontal="center" vertical="center" wrapText="1"/>
    </xf>
    <xf numFmtId="0" fontId="4" fillId="0" borderId="1" xfId="7" applyFont="1" applyBorder="1" applyAlignment="1">
      <alignment horizontal="center" vertical="center" wrapText="1"/>
    </xf>
    <xf numFmtId="0" fontId="3" fillId="0" borderId="4" xfId="7" applyFont="1" applyBorder="1" applyAlignment="1">
      <alignment horizontal="center" vertical="center" wrapText="1"/>
    </xf>
    <xf numFmtId="0" fontId="3" fillId="0" borderId="1" xfId="7" quotePrefix="1" applyFont="1" applyBorder="1" applyAlignment="1">
      <alignment horizontal="center" vertical="center" wrapText="1"/>
    </xf>
    <xf numFmtId="0" fontId="3" fillId="0" borderId="7" xfId="7" applyFont="1" applyBorder="1" applyAlignment="1">
      <alignment horizontal="center" vertical="center" wrapText="1"/>
    </xf>
    <xf numFmtId="0" fontId="3" fillId="4" borderId="1" xfId="7" applyFont="1" applyFill="1" applyBorder="1" applyAlignment="1">
      <alignment horizontal="center" vertical="center" wrapText="1"/>
    </xf>
    <xf numFmtId="49" fontId="13" fillId="5" borderId="8" xfId="3" applyNumberFormat="1" applyFont="1" applyAlignment="1" applyProtection="1">
      <alignment horizontal="center" vertical="center" wrapText="1"/>
      <protection locked="0"/>
    </xf>
    <xf numFmtId="0" fontId="0" fillId="0" borderId="1" xfId="0" applyBorder="1"/>
    <xf numFmtId="165" fontId="0" fillId="0" borderId="1" xfId="0" applyNumberFormat="1" applyBorder="1" applyAlignment="1">
      <alignment horizontal="center"/>
    </xf>
    <xf numFmtId="1" fontId="0" fillId="0" borderId="1" xfId="0" applyNumberFormat="1" applyBorder="1" applyAlignment="1">
      <alignment horizontal="center"/>
    </xf>
    <xf numFmtId="2" fontId="0" fillId="0" borderId="1" xfId="0" applyNumberFormat="1" applyBorder="1"/>
    <xf numFmtId="0" fontId="3" fillId="0" borderId="1" xfId="0" applyFont="1" applyBorder="1" applyAlignment="1">
      <alignment horizontal="center"/>
    </xf>
    <xf numFmtId="0" fontId="0" fillId="0" borderId="1" xfId="0" applyBorder="1" applyAlignment="1">
      <alignment horizontal="center"/>
    </xf>
    <xf numFmtId="2" fontId="0" fillId="0" borderId="7" xfId="0" applyNumberFormat="1" applyBorder="1"/>
    <xf numFmtId="165" fontId="0" fillId="0" borderId="7" xfId="0" applyNumberFormat="1" applyBorder="1" applyAlignment="1">
      <alignment horizontal="center"/>
    </xf>
    <xf numFmtId="0" fontId="3" fillId="0" borderId="7" xfId="0" applyFont="1" applyBorder="1" applyAlignment="1">
      <alignment horizontal="center"/>
    </xf>
    <xf numFmtId="174" fontId="0" fillId="2" borderId="0" xfId="0" applyNumberFormat="1" applyFill="1" applyAlignment="1">
      <alignment vertical="center"/>
    </xf>
    <xf numFmtId="178" fontId="0" fillId="2" borderId="1" xfId="0" applyNumberFormat="1" applyFill="1" applyBorder="1" applyAlignment="1">
      <alignment horizontal="center" vertical="center"/>
    </xf>
    <xf numFmtId="164" fontId="0" fillId="2" borderId="0" xfId="0" applyNumberFormat="1" applyFill="1" applyAlignment="1">
      <alignment vertical="center"/>
    </xf>
    <xf numFmtId="0" fontId="3" fillId="0" borderId="1" xfId="0" applyFont="1" applyBorder="1"/>
    <xf numFmtId="0" fontId="18" fillId="0" borderId="0" xfId="0" quotePrefix="1" applyNumberFormat="1" applyFont="1" applyAlignment="1" applyProtection="1">
      <alignment horizontal="left" vertical="top" wrapText="1"/>
    </xf>
    <xf numFmtId="0" fontId="12" fillId="0" borderId="0" xfId="0" quotePrefix="1" applyNumberFormat="1" applyFont="1" applyAlignment="1" applyProtection="1">
      <alignment horizontal="left" vertical="top" wrapText="1"/>
    </xf>
    <xf numFmtId="49" fontId="8" fillId="6" borderId="0" xfId="2" applyNumberFormat="1" applyFont="1" applyFill="1" applyAlignment="1" applyProtection="1">
      <alignment horizontal="left" vertical="center" wrapText="1"/>
      <protection locked="0"/>
    </xf>
    <xf numFmtId="0" fontId="3" fillId="0" borderId="0" xfId="0" quotePrefix="1" applyFont="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4" fillId="0" borderId="1" xfId="7" applyFont="1" applyBorder="1" applyAlignment="1">
      <alignment horizontal="center" vertical="center" wrapText="1"/>
    </xf>
    <xf numFmtId="0" fontId="3" fillId="0" borderId="17" xfId="7" applyFont="1" applyFill="1" applyBorder="1" applyAlignment="1">
      <alignment horizontal="center" vertical="center" wrapText="1"/>
    </xf>
    <xf numFmtId="0" fontId="14" fillId="6" borderId="1" xfId="2" applyNumberFormat="1" applyFont="1" applyFill="1" applyBorder="1" applyAlignment="1">
      <alignment horizontal="center" vertical="center" wrapText="1"/>
    </xf>
    <xf numFmtId="0" fontId="3" fillId="0" borderId="1" xfId="7" applyFont="1" applyBorder="1" applyAlignment="1">
      <alignment horizontal="center" vertical="center" wrapText="1"/>
    </xf>
    <xf numFmtId="0" fontId="3" fillId="0" borderId="16" xfId="7" applyFont="1" applyFill="1" applyBorder="1" applyAlignment="1">
      <alignment horizontal="left" vertical="center" wrapText="1"/>
    </xf>
    <xf numFmtId="0" fontId="4" fillId="0" borderId="16" xfId="7" applyFont="1" applyFill="1" applyBorder="1" applyAlignment="1">
      <alignment horizontal="left" vertical="center" wrapText="1"/>
    </xf>
    <xf numFmtId="0" fontId="14" fillId="6" borderId="4" xfId="2" applyNumberFormat="1" applyFont="1" applyFill="1" applyBorder="1" applyAlignment="1">
      <alignment horizontal="center" vertical="center" wrapText="1"/>
    </xf>
    <xf numFmtId="0" fontId="14" fillId="6" borderId="5" xfId="2" applyNumberFormat="1" applyFont="1" applyFill="1" applyBorder="1" applyAlignment="1">
      <alignment horizontal="center" vertical="center" wrapText="1"/>
    </xf>
    <xf numFmtId="0" fontId="14" fillId="6" borderId="6" xfId="2" applyNumberFormat="1" applyFont="1" applyFill="1" applyBorder="1" applyAlignment="1">
      <alignment horizontal="center" vertical="center" wrapText="1"/>
    </xf>
    <xf numFmtId="0" fontId="3" fillId="0" borderId="15" xfId="7" applyFont="1" applyFill="1" applyBorder="1" applyAlignment="1">
      <alignment horizontal="center" vertical="center" wrapText="1"/>
    </xf>
    <xf numFmtId="0" fontId="3" fillId="0" borderId="16" xfId="7" applyFont="1" applyFill="1" applyBorder="1" applyAlignment="1">
      <alignment horizontal="center" vertical="center" wrapText="1"/>
    </xf>
    <xf numFmtId="0" fontId="3" fillId="0" borderId="4" xfId="7" applyFont="1" applyBorder="1" applyAlignment="1">
      <alignment horizontal="center" vertical="center" wrapText="1"/>
    </xf>
    <xf numFmtId="0" fontId="3" fillId="0" borderId="5" xfId="7" applyFont="1" applyBorder="1" applyAlignment="1">
      <alignment horizontal="center" vertical="center" wrapText="1"/>
    </xf>
    <xf numFmtId="0" fontId="3" fillId="0" borderId="6" xfId="7" applyFont="1" applyBorder="1" applyAlignment="1">
      <alignment horizontal="center" vertical="center" wrapText="1"/>
    </xf>
    <xf numFmtId="174" fontId="19" fillId="20" borderId="4" xfId="7" applyNumberFormat="1" applyFont="1" applyFill="1" applyBorder="1" applyAlignment="1" applyProtection="1">
      <alignment horizontal="center" vertical="center" wrapText="1"/>
      <protection locked="0"/>
    </xf>
    <xf numFmtId="174" fontId="19" fillId="20" borderId="6" xfId="7" applyNumberFormat="1" applyFont="1" applyFill="1" applyBorder="1" applyAlignment="1" applyProtection="1">
      <alignment horizontal="center" vertical="center" wrapText="1"/>
      <protection locked="0"/>
    </xf>
    <xf numFmtId="0" fontId="3" fillId="0" borderId="1" xfId="7" applyFont="1" applyFill="1" applyBorder="1" applyAlignment="1">
      <alignment horizontal="center" vertical="center" wrapText="1"/>
    </xf>
    <xf numFmtId="0" fontId="4" fillId="7" borderId="4" xfId="7" applyFont="1" applyFill="1" applyBorder="1" applyAlignment="1" applyProtection="1">
      <alignment horizontal="center" vertical="center" wrapText="1"/>
      <protection locked="0"/>
    </xf>
    <xf numFmtId="0" fontId="4" fillId="7" borderId="6" xfId="7" applyFont="1" applyFill="1" applyBorder="1" applyAlignment="1" applyProtection="1">
      <alignment horizontal="center" vertical="center" wrapText="1"/>
      <protection locked="0"/>
    </xf>
    <xf numFmtId="0" fontId="3" fillId="2" borderId="10" xfId="7" quotePrefix="1" applyFont="1" applyFill="1" applyBorder="1" applyAlignment="1">
      <alignment horizontal="left" vertical="center" wrapText="1"/>
    </xf>
    <xf numFmtId="0" fontId="3" fillId="2" borderId="10" xfId="0" quotePrefix="1" applyFont="1" applyFill="1" applyBorder="1" applyAlignment="1">
      <alignment horizontal="left" vertical="center" wrapText="1"/>
    </xf>
    <xf numFmtId="0" fontId="3" fillId="0" borderId="17" xfId="7" applyFont="1" applyBorder="1" applyAlignment="1">
      <alignment horizontal="center" vertical="center" wrapText="1"/>
    </xf>
    <xf numFmtId="0" fontId="4" fillId="7" borderId="13" xfId="7" applyFont="1" applyFill="1" applyBorder="1" applyAlignment="1" applyProtection="1">
      <alignment horizontal="center" vertical="center" wrapText="1"/>
      <protection locked="0"/>
    </xf>
    <xf numFmtId="0" fontId="4" fillId="7" borderId="0" xfId="7" applyFont="1" applyFill="1" applyBorder="1" applyAlignment="1" applyProtection="1">
      <alignment horizontal="center" vertical="center" wrapText="1"/>
      <protection locked="0"/>
    </xf>
    <xf numFmtId="0" fontId="4" fillId="0" borderId="1" xfId="7" applyFont="1" applyBorder="1" applyAlignment="1">
      <alignment horizontal="left" vertical="center" wrapText="1"/>
    </xf>
    <xf numFmtId="0" fontId="4" fillId="0" borderId="17" xfId="7" applyFont="1" applyBorder="1" applyAlignment="1">
      <alignment horizontal="left" vertical="center" wrapText="1"/>
    </xf>
    <xf numFmtId="0" fontId="25" fillId="19" borderId="4" xfId="7" applyFont="1" applyFill="1" applyBorder="1" applyAlignment="1" applyProtection="1">
      <alignment horizontal="center" vertical="center" wrapText="1"/>
      <protection locked="0"/>
    </xf>
    <xf numFmtId="0" fontId="25" fillId="19" borderId="5" xfId="7" applyFont="1" applyFill="1" applyBorder="1" applyAlignment="1" applyProtection="1">
      <alignment horizontal="center" vertical="center" wrapText="1"/>
      <protection locked="0"/>
    </xf>
    <xf numFmtId="0" fontId="25" fillId="19" borderId="6" xfId="7" applyFont="1" applyFill="1" applyBorder="1" applyAlignment="1" applyProtection="1">
      <alignment horizontal="center" vertical="center" wrapText="1"/>
      <protection locked="0"/>
    </xf>
    <xf numFmtId="0" fontId="4" fillId="7" borderId="5" xfId="7" applyFont="1" applyFill="1" applyBorder="1" applyAlignment="1" applyProtection="1">
      <alignment horizontal="center" vertical="center" wrapText="1"/>
      <protection locked="0"/>
    </xf>
    <xf numFmtId="0" fontId="2" fillId="0" borderId="1" xfId="0" applyFont="1" applyBorder="1" applyAlignment="1">
      <alignment wrapText="1"/>
    </xf>
    <xf numFmtId="0" fontId="0" fillId="0" borderId="1" xfId="0" applyBorder="1" applyAlignment="1"/>
    <xf numFmtId="0" fontId="4" fillId="7" borderId="1" xfId="0" applyFont="1" applyFill="1" applyBorder="1" applyAlignment="1">
      <alignment horizontal="center" vertical="center" wrapText="1"/>
    </xf>
    <xf numFmtId="0" fontId="2" fillId="0" borderId="1" xfId="7" applyFont="1" applyBorder="1" applyAlignment="1">
      <alignment wrapText="1"/>
    </xf>
    <xf numFmtId="0" fontId="3" fillId="0" borderId="1" xfId="7" applyBorder="1" applyAlignment="1"/>
    <xf numFmtId="0" fontId="6" fillId="0" borderId="1" xfId="0" applyFont="1" applyBorder="1" applyAlignment="1">
      <alignment vertical="top" wrapText="1"/>
    </xf>
    <xf numFmtId="0" fontId="6" fillId="0" borderId="1" xfId="0" applyFont="1" applyBorder="1" applyAlignment="1">
      <alignment wrapText="1"/>
    </xf>
    <xf numFmtId="0" fontId="4" fillId="0" borderId="1" xfId="0" applyFont="1" applyBorder="1" applyAlignment="1"/>
    <xf numFmtId="0" fontId="0" fillId="0" borderId="1" xfId="0" applyBorder="1" applyAlignment="1">
      <alignment vertical="top" wrapText="1"/>
    </xf>
    <xf numFmtId="0" fontId="14" fillId="6" borderId="1" xfId="2" applyNumberFormat="1" applyFont="1" applyFill="1" applyBorder="1" applyAlignment="1" applyProtection="1">
      <alignment horizontal="center" vertical="center" wrapText="1"/>
    </xf>
    <xf numFmtId="49" fontId="14" fillId="11" borderId="4" xfId="2" quotePrefix="1" applyNumberFormat="1" applyFont="1" applyFill="1" applyBorder="1" applyAlignment="1" applyProtection="1">
      <alignment horizontal="left" vertical="center" wrapText="1"/>
      <protection hidden="1"/>
    </xf>
    <xf numFmtId="49" fontId="14" fillId="11" borderId="5" xfId="2" quotePrefix="1" applyNumberFormat="1" applyFont="1" applyFill="1" applyBorder="1" applyAlignment="1" applyProtection="1">
      <alignment horizontal="left" vertical="center" wrapText="1"/>
      <protection hidden="1"/>
    </xf>
    <xf numFmtId="0" fontId="4" fillId="0" borderId="18" xfId="7" applyFont="1" applyFill="1" applyBorder="1" applyAlignment="1">
      <alignment horizontal="center" vertical="center" wrapText="1"/>
    </xf>
    <xf numFmtId="0" fontId="4" fillId="0" borderId="21" xfId="7" applyFont="1" applyFill="1" applyBorder="1" applyAlignment="1">
      <alignment horizontal="center" vertical="center" wrapText="1"/>
    </xf>
    <xf numFmtId="0" fontId="3" fillId="0" borderId="20" xfId="7" applyFont="1" applyFill="1" applyBorder="1" applyAlignment="1">
      <alignment horizontal="left" vertical="center" wrapText="1"/>
    </xf>
    <xf numFmtId="0" fontId="4" fillId="0" borderId="22" xfId="7" applyFont="1" applyFill="1" applyBorder="1" applyAlignment="1">
      <alignment horizontal="center" vertical="center" wrapText="1"/>
    </xf>
    <xf numFmtId="0" fontId="4" fillId="0" borderId="19" xfId="7" applyFont="1" applyFill="1" applyBorder="1" applyAlignment="1">
      <alignment horizontal="center" vertical="center" wrapText="1"/>
    </xf>
    <xf numFmtId="0" fontId="3" fillId="0" borderId="4"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4" fillId="7" borderId="7" xfId="0" applyFont="1" applyFill="1" applyBorder="1" applyAlignment="1" applyProtection="1">
      <alignment horizontal="center" vertical="center" wrapText="1"/>
      <protection locked="0"/>
    </xf>
    <xf numFmtId="0" fontId="4" fillId="7" borderId="2" xfId="0" applyFont="1" applyFill="1" applyBorder="1" applyAlignment="1" applyProtection="1">
      <alignment horizontal="center" vertical="center" wrapText="1"/>
      <protection locked="0"/>
    </xf>
    <xf numFmtId="0" fontId="4" fillId="7" borderId="1" xfId="0" applyFont="1" applyFill="1" applyBorder="1" applyAlignment="1" applyProtection="1">
      <alignment horizontal="center" vertical="center" wrapText="1"/>
      <protection locked="0"/>
    </xf>
    <xf numFmtId="0" fontId="4" fillId="7" borderId="4" xfId="0" applyFont="1" applyFill="1" applyBorder="1" applyAlignment="1" applyProtection="1">
      <alignment horizontal="center" vertical="center" wrapText="1"/>
      <protection locked="0"/>
    </xf>
    <xf numFmtId="0" fontId="4" fillId="7" borderId="5" xfId="0" applyFont="1" applyFill="1" applyBorder="1" applyAlignment="1" applyProtection="1">
      <alignment horizontal="center" vertical="center" wrapText="1"/>
      <protection locked="0"/>
    </xf>
    <xf numFmtId="0" fontId="4" fillId="7" borderId="6" xfId="0" applyFont="1" applyFill="1" applyBorder="1" applyAlignment="1" applyProtection="1">
      <alignment horizontal="center" vertical="center" wrapText="1"/>
      <protection locked="0"/>
    </xf>
    <xf numFmtId="0" fontId="14" fillId="6" borderId="4" xfId="2" quotePrefix="1" applyNumberFormat="1" applyFont="1" applyFill="1" applyBorder="1" applyAlignment="1">
      <alignment horizontal="left" vertical="center" wrapText="1"/>
    </xf>
    <xf numFmtId="0" fontId="14" fillId="6" borderId="5" xfId="2" quotePrefix="1" applyNumberFormat="1" applyFont="1" applyFill="1" applyBorder="1" applyAlignment="1">
      <alignment horizontal="left" vertical="center" wrapText="1"/>
    </xf>
    <xf numFmtId="0" fontId="14" fillId="6" borderId="5" xfId="2" applyNumberFormat="1" applyFont="1" applyFill="1" applyBorder="1" applyAlignment="1">
      <alignment horizontal="left" vertical="center" wrapText="1"/>
    </xf>
    <xf numFmtId="0" fontId="14" fillId="6" borderId="6" xfId="2" applyNumberFormat="1" applyFont="1" applyFill="1" applyBorder="1" applyAlignment="1">
      <alignment horizontal="left" vertical="center" wrapText="1"/>
    </xf>
    <xf numFmtId="0" fontId="14" fillId="6" borderId="9" xfId="2" applyNumberFormat="1" applyFont="1" applyFill="1" applyBorder="1" applyAlignment="1">
      <alignment horizontal="center" vertical="center" wrapText="1"/>
    </xf>
    <xf numFmtId="0" fontId="14"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49" fontId="14" fillId="6" borderId="4" xfId="2" applyNumberFormat="1" applyFont="1" applyFill="1" applyBorder="1" applyAlignment="1">
      <alignment horizontal="center" vertical="center" wrapText="1"/>
    </xf>
    <xf numFmtId="49" fontId="14" fillId="6" borderId="5" xfId="2" applyNumberFormat="1" applyFont="1" applyFill="1" applyBorder="1" applyAlignment="1">
      <alignment horizontal="center" vertical="center" wrapText="1"/>
    </xf>
    <xf numFmtId="0" fontId="11" fillId="0" borderId="0" xfId="4" applyFont="1" applyFill="1" applyAlignment="1" applyProtection="1">
      <alignment horizontal="left" vertical="center"/>
    </xf>
  </cellXfs>
  <cellStyles count="9">
    <cellStyle name="Comma 2" xfId="8"/>
    <cellStyle name="Heading 2" xfId="5" builtinId="17"/>
    <cellStyle name="Heading 3" xfId="6" builtinId="18"/>
    <cellStyle name="Heading 4" xfId="2" builtinId="19"/>
    <cellStyle name="Hyperlink" xfId="4" builtinId="8"/>
    <cellStyle name="Input" xfId="3" builtinId="20"/>
    <cellStyle name="Normal" xfId="0" builtinId="0"/>
    <cellStyle name="Normal 2" xfId="7"/>
    <cellStyle name="Normal_Sheet1" xfId="1"/>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7</xdr:col>
      <xdr:colOff>752475</xdr:colOff>
      <xdr:row>29</xdr:row>
      <xdr:rowOff>152399</xdr:rowOff>
    </xdr:to>
    <xdr:sp macro="" textlink="">
      <xdr:nvSpPr>
        <xdr:cNvPr id="2" name="Rectangle 1"/>
        <xdr:cNvSpPr/>
      </xdr:nvSpPr>
      <xdr:spPr>
        <a:xfrm>
          <a:off x="0" y="342899"/>
          <a:ext cx="10220325" cy="4676775"/>
        </a:xfrm>
        <a:prstGeom prst="rect">
          <a:avLst/>
        </a:prstGeom>
        <a:solidFill>
          <a:srgbClr val="FFFF00"/>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000" b="1">
              <a:solidFill>
                <a:sysClr val="windowText" lastClr="000000"/>
              </a:solidFill>
            </a:rPr>
            <a:t>Notes:</a:t>
          </a:r>
        </a:p>
        <a:p>
          <a:r>
            <a:rPr lang="en-GB" sz="1100">
              <a:solidFill>
                <a:sysClr val="windowText" lastClr="000000"/>
              </a:solidFill>
              <a:effectLst/>
              <a:latin typeface="+mn-lt"/>
              <a:ea typeface="+mn-ea"/>
              <a:cs typeface="+mn-cs"/>
            </a:rPr>
            <a:t>There are a few governing rules that should be applied:</a:t>
          </a:r>
        </a:p>
        <a:p>
          <a:endParaRPr lang="en-GB" sz="1100">
            <a:solidFill>
              <a:sysClr val="windowText" lastClr="000000"/>
            </a:solidFill>
            <a:effectLst/>
            <a:latin typeface="+mn-lt"/>
            <a:ea typeface="+mn-ea"/>
            <a:cs typeface="+mn-cs"/>
          </a:endParaRPr>
        </a:p>
        <a:p>
          <a:r>
            <a:rPr lang="en-GB" sz="1100">
              <a:solidFill>
                <a:sysClr val="windowText" lastClr="000000"/>
              </a:solidFill>
              <a:effectLst/>
              <a:latin typeface="+mn-lt"/>
              <a:ea typeface="+mn-ea"/>
              <a:cs typeface="+mn-cs"/>
            </a:rPr>
            <a:t>Specific notes for application to WPD areas:</a:t>
          </a:r>
        </a:p>
        <a:p>
          <a:pPr lvl="1"/>
          <a:r>
            <a:rPr lang="en-GB" sz="11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11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1100">
            <a:solidFill>
              <a:sysClr val="windowText" lastClr="000000"/>
            </a:solidFill>
            <a:effectLst/>
            <a:latin typeface="+mn-lt"/>
            <a:ea typeface="+mn-ea"/>
            <a:cs typeface="+mn-cs"/>
          </a:endParaRPr>
        </a:p>
        <a:p>
          <a:r>
            <a:rPr lang="en-GB" sz="1100">
              <a:solidFill>
                <a:sysClr val="windowText" lastClr="000000"/>
              </a:solidFill>
              <a:effectLst/>
              <a:latin typeface="+mn-lt"/>
              <a:ea typeface="+mn-ea"/>
              <a:cs typeface="+mn-cs"/>
            </a:rPr>
            <a:t>Otherwise the following rules apply to the remaining DNO areas…</a:t>
          </a:r>
        </a:p>
        <a:p>
          <a:pPr lvl="1"/>
          <a:r>
            <a:rPr lang="en-GB" sz="1100">
              <a:solidFill>
                <a:sysClr val="windowText" lastClr="000000"/>
              </a:solidFill>
              <a:effectLst/>
              <a:latin typeface="+mn-lt"/>
              <a:ea typeface="+mn-ea"/>
              <a:cs typeface="+mn-cs"/>
            </a:rPr>
            <a:t>1, G and U should be applied straight to the appropriate SSC/TPRs, to identify generation and UMS tariffs.</a:t>
          </a:r>
        </a:p>
        <a:p>
          <a:pPr lvl="1"/>
          <a:r>
            <a:rPr lang="en-GB" sz="1100">
              <a:solidFill>
                <a:sysClr val="windowText" lastClr="000000"/>
              </a:solidFill>
              <a:effectLst/>
              <a:latin typeface="+mn-lt"/>
              <a:ea typeface="+mn-ea"/>
              <a:cs typeface="+mn-cs"/>
            </a:rPr>
            <a:t>Then considering the SSC/TPRs alongside the PC.</a:t>
          </a:r>
        </a:p>
        <a:p>
          <a:pPr lvl="1"/>
          <a:r>
            <a:rPr lang="en-GB" sz="1100">
              <a:solidFill>
                <a:sysClr val="windowText" lastClr="000000"/>
              </a:solidFill>
              <a:effectLst/>
              <a:latin typeface="+mn-lt"/>
              <a:ea typeface="+mn-ea"/>
              <a:cs typeface="+mn-cs"/>
            </a:rPr>
            <a:t>2, PC1s should be labelled Domestic Unrestricted.</a:t>
          </a:r>
        </a:p>
        <a:p>
          <a:pPr lvl="1"/>
          <a:r>
            <a:rPr lang="en-GB" sz="1100">
              <a:solidFill>
                <a:sysClr val="windowText" lastClr="000000"/>
              </a:solidFill>
              <a:effectLst/>
              <a:latin typeface="+mn-lt"/>
              <a:ea typeface="+mn-ea"/>
              <a:cs typeface="+mn-cs"/>
            </a:rPr>
            <a:t>3, PC2s with a SSCs with O should be labelled Domestic Off Peak.</a:t>
          </a:r>
        </a:p>
        <a:p>
          <a:pPr lvl="1"/>
          <a:r>
            <a:rPr lang="en-GB" sz="1100">
              <a:solidFill>
                <a:sysClr val="windowText" lastClr="000000"/>
              </a:solidFill>
              <a:effectLst/>
              <a:latin typeface="+mn-lt"/>
              <a:ea typeface="+mn-ea"/>
              <a:cs typeface="+mn-cs"/>
            </a:rPr>
            <a:t>4, Remaining PC2s should be labelled Domestic Two Rate with the unit as 1 or 2 as detailed.</a:t>
          </a:r>
        </a:p>
        <a:p>
          <a:pPr lvl="1"/>
          <a:r>
            <a:rPr lang="en-GB" sz="1100">
              <a:solidFill>
                <a:sysClr val="windowText" lastClr="000000"/>
              </a:solidFill>
              <a:effectLst/>
              <a:latin typeface="+mn-lt"/>
              <a:ea typeface="+mn-ea"/>
              <a:cs typeface="+mn-cs"/>
            </a:rPr>
            <a:t>5, PC3s should be labelled Small Non Domestic Unrestricted.</a:t>
          </a:r>
        </a:p>
        <a:p>
          <a:pPr lvl="1"/>
          <a:r>
            <a:rPr lang="en-GB" sz="1100">
              <a:solidFill>
                <a:sysClr val="windowText" lastClr="000000"/>
              </a:solidFill>
              <a:effectLst/>
              <a:latin typeface="+mn-lt"/>
              <a:ea typeface="+mn-ea"/>
              <a:cs typeface="+mn-cs"/>
            </a:rPr>
            <a:t>6, PC4s with a SSCs with O should be labelled Small Non Domestic Off Peak.</a:t>
          </a:r>
        </a:p>
        <a:p>
          <a:pPr lvl="1"/>
          <a:r>
            <a:rPr lang="en-GB" sz="1100">
              <a:solidFill>
                <a:sysClr val="windowText" lastClr="000000"/>
              </a:solidFill>
              <a:effectLst/>
              <a:latin typeface="+mn-lt"/>
              <a:ea typeface="+mn-ea"/>
              <a:cs typeface="+mn-cs"/>
            </a:rPr>
            <a:t>7, Remaining PC4s should be labelled Small Non Domestic Two Rate with the unit as 1 or 2 as detailed.</a:t>
          </a:r>
        </a:p>
        <a:p>
          <a:pPr lvl="1"/>
          <a:r>
            <a:rPr lang="en-GB" sz="11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1100">
              <a:solidFill>
                <a:sysClr val="windowText" lastClr="000000"/>
              </a:solidFill>
              <a:effectLst/>
              <a:latin typeface="+mn-lt"/>
              <a:ea typeface="+mn-ea"/>
              <a:cs typeface="+mn-cs"/>
            </a:rPr>
            <a:t> </a:t>
          </a:r>
        </a:p>
        <a:p>
          <a:r>
            <a:rPr lang="en-GB" sz="1100">
              <a:solidFill>
                <a:sysClr val="windowText" lastClr="000000"/>
              </a:solidFill>
              <a:effectLst/>
              <a:latin typeface="+mn-lt"/>
              <a:ea typeface="+mn-ea"/>
              <a:cs typeface="+mn-cs"/>
            </a:rPr>
            <a:t>Common decode:</a:t>
          </a:r>
        </a:p>
        <a:p>
          <a:pPr lvl="1"/>
          <a:r>
            <a:rPr lang="en-GB" sz="1100">
              <a:solidFill>
                <a:sysClr val="windowText" lastClr="000000"/>
              </a:solidFill>
              <a:effectLst/>
              <a:latin typeface="+mn-lt"/>
              <a:ea typeface="+mn-ea"/>
              <a:cs typeface="+mn-cs"/>
            </a:rPr>
            <a:t>1: Unit 1 (Day)</a:t>
          </a:r>
        </a:p>
        <a:p>
          <a:pPr lvl="1"/>
          <a:r>
            <a:rPr lang="en-GB" sz="1100">
              <a:solidFill>
                <a:sysClr val="windowText" lastClr="000000"/>
              </a:solidFill>
              <a:effectLst/>
              <a:latin typeface="+mn-lt"/>
              <a:ea typeface="+mn-ea"/>
              <a:cs typeface="+mn-cs"/>
            </a:rPr>
            <a:t>2: Unit 2 (Night)</a:t>
          </a:r>
        </a:p>
        <a:p>
          <a:pPr lvl="1"/>
          <a:r>
            <a:rPr lang="en-GB" sz="1100">
              <a:solidFill>
                <a:sysClr val="windowText" lastClr="000000"/>
              </a:solidFill>
              <a:effectLst/>
              <a:latin typeface="+mn-lt"/>
              <a:ea typeface="+mn-ea"/>
              <a:cs typeface="+mn-cs"/>
            </a:rPr>
            <a:t>O: Off Peak</a:t>
          </a:r>
        </a:p>
        <a:p>
          <a:pPr lvl="1"/>
          <a:r>
            <a:rPr lang="en-GB" sz="1100">
              <a:solidFill>
                <a:sysClr val="windowText" lastClr="000000"/>
              </a:solidFill>
              <a:effectLst/>
              <a:latin typeface="+mn-lt"/>
              <a:ea typeface="+mn-ea"/>
              <a:cs typeface="+mn-cs"/>
            </a:rPr>
            <a:t>G: Generation</a:t>
          </a:r>
        </a:p>
        <a:p>
          <a:pPr lvl="1"/>
          <a:r>
            <a:rPr lang="en-GB" sz="1100">
              <a:solidFill>
                <a:sysClr val="windowText" lastClr="000000"/>
              </a:solidFill>
              <a:effectLst/>
              <a:latin typeface="+mn-lt"/>
              <a:ea typeface="+mn-ea"/>
              <a:cs typeface="+mn-cs"/>
            </a:rPr>
            <a:t>U: UMS</a:t>
          </a:r>
        </a:p>
        <a:p>
          <a:pPr lvl="1"/>
          <a:r>
            <a:rPr lang="en-GB" sz="1100">
              <a:solidFill>
                <a:sysClr val="windowText" lastClr="000000"/>
              </a:solidFill>
              <a:effectLst/>
              <a:latin typeface="+mn-lt"/>
              <a:ea typeface="+mn-ea"/>
              <a:cs typeface="+mn-cs"/>
            </a:rPr>
            <a:t>Unsupported: WPD South West (SWEB) or South Wales (SWAE) default TPRs applied</a:t>
          </a:r>
        </a:p>
        <a:p>
          <a:pPr lvl="1"/>
          <a:r>
            <a:rPr lang="en-GB" sz="1100">
              <a:solidFill>
                <a:sysClr val="windowText" lastClr="000000"/>
              </a:solidFill>
              <a:effectLst/>
              <a:latin typeface="+mn-lt"/>
              <a:ea typeface="+mn-ea"/>
              <a:cs typeface="+mn-cs"/>
            </a:rPr>
            <a:t>EMEB or MIDE only: only exists in those areas (either or both) as delinked.</a:t>
          </a:r>
        </a:p>
        <a:p>
          <a:pPr algn="l"/>
          <a:endParaRPr lang="en-GB" sz="11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showGridLines="0" topLeftCell="A22" zoomScaleNormal="100" zoomScaleSheetLayoutView="100" workbookViewId="0">
      <selection activeCell="E5" sqref="E5"/>
    </sheetView>
  </sheetViews>
  <sheetFormatPr defaultRowHeight="12.75" x14ac:dyDescent="0.2"/>
  <cols>
    <col min="1" max="1" width="54.7109375" customWidth="1"/>
    <col min="2" max="2" width="42.140625" customWidth="1"/>
    <col min="3" max="3" width="28" customWidth="1"/>
    <col min="4" max="4" width="18.140625" customWidth="1"/>
    <col min="5" max="5" width="21.5703125" customWidth="1"/>
  </cols>
  <sheetData>
    <row r="1" spans="1:9" x14ac:dyDescent="0.2">
      <c r="A1" s="26"/>
      <c r="B1" s="26"/>
      <c r="C1" s="26"/>
      <c r="D1" s="26"/>
      <c r="E1" s="26"/>
    </row>
    <row r="2" spans="1:9" ht="16.5" x14ac:dyDescent="0.2">
      <c r="A2" s="134" t="s">
        <v>570</v>
      </c>
      <c r="B2" s="130"/>
      <c r="C2" s="130"/>
      <c r="D2" s="130"/>
      <c r="E2" s="130"/>
    </row>
    <row r="3" spans="1:9" ht="15" x14ac:dyDescent="0.2">
      <c r="A3" s="135"/>
      <c r="B3" s="131" t="s">
        <v>571</v>
      </c>
      <c r="C3" s="131" t="s">
        <v>89</v>
      </c>
      <c r="D3" s="131" t="s">
        <v>97</v>
      </c>
      <c r="E3" s="131" t="s">
        <v>96</v>
      </c>
    </row>
    <row r="4" spans="1:9" ht="30" x14ac:dyDescent="0.2">
      <c r="A4" s="132" t="s">
        <v>570</v>
      </c>
      <c r="B4" s="210" t="s">
        <v>859</v>
      </c>
      <c r="C4" s="210" t="s">
        <v>860</v>
      </c>
      <c r="D4" s="210" t="s">
        <v>861</v>
      </c>
      <c r="E4" s="210" t="s">
        <v>1427</v>
      </c>
    </row>
    <row r="5" spans="1:9" x14ac:dyDescent="0.2">
      <c r="A5" s="130"/>
      <c r="B5" s="130"/>
      <c r="C5" s="130"/>
      <c r="D5" s="130"/>
      <c r="E5" s="130"/>
    </row>
    <row r="6" spans="1:9" ht="16.5" x14ac:dyDescent="0.2">
      <c r="A6" s="134" t="s">
        <v>90</v>
      </c>
      <c r="B6" s="130"/>
      <c r="C6" s="130"/>
      <c r="D6" s="130"/>
      <c r="E6" s="130"/>
    </row>
    <row r="7" spans="1:9" ht="15" x14ac:dyDescent="0.2">
      <c r="A7" s="136" t="s">
        <v>91</v>
      </c>
      <c r="B7" s="226" t="s">
        <v>92</v>
      </c>
      <c r="C7" s="226"/>
      <c r="D7" s="226"/>
      <c r="E7" s="226"/>
    </row>
    <row r="8" spans="1:9" ht="30" customHeight="1" x14ac:dyDescent="0.2">
      <c r="A8" s="141" t="s">
        <v>522</v>
      </c>
      <c r="B8" s="225" t="s">
        <v>94</v>
      </c>
      <c r="C8" s="225"/>
      <c r="D8" s="225"/>
      <c r="E8" s="225"/>
    </row>
    <row r="9" spans="1:9" ht="30" customHeight="1" x14ac:dyDescent="0.2">
      <c r="A9" s="141" t="s">
        <v>523</v>
      </c>
      <c r="B9" s="225" t="str">
        <f>"Annex 2 contains the charges to Designated EHV Properties and charges applied to LDNOs with Designated EHV Properties/end-users embedded in networks within " &amp;B4 &amp;"' area."</f>
        <v>Annex 2 contains the charges to Designated EHV Properties and charges applied to LDNOs with Designated EHV Properties/end-users embedded in networks within Western Power Distribution (South Wales) plc' area.</v>
      </c>
      <c r="C9" s="225"/>
      <c r="D9" s="225"/>
      <c r="E9" s="225"/>
    </row>
    <row r="10" spans="1:9" ht="30" customHeight="1" x14ac:dyDescent="0.2">
      <c r="A10" s="141" t="s">
        <v>524</v>
      </c>
      <c r="B10" s="225" t="s">
        <v>95</v>
      </c>
      <c r="C10" s="225"/>
      <c r="D10" s="225"/>
      <c r="E10" s="225"/>
    </row>
    <row r="11" spans="1:9" ht="61.5" customHeight="1" x14ac:dyDescent="0.2">
      <c r="A11" s="141" t="s">
        <v>525</v>
      </c>
      <c r="B11" s="225" t="str">
        <f>"Annex 4 contains charges that are levied on the owner of an embedded network within "&amp;B4&amp;" area. "&amp;F11</f>
        <v>Annex 4 contains charges that are levied on the owner of an embedded network within Western Power Distribution (South Wales) plc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25"/>
      <c r="D11" s="225"/>
      <c r="E11" s="225"/>
      <c r="F11" s="224" t="s">
        <v>518</v>
      </c>
      <c r="G11" s="224"/>
      <c r="H11" s="224"/>
      <c r="I11" s="224"/>
    </row>
    <row r="12" spans="1:9" ht="35.25" customHeight="1" x14ac:dyDescent="0.2">
      <c r="A12" s="141" t="s">
        <v>203</v>
      </c>
      <c r="B12" s="225" t="s">
        <v>519</v>
      </c>
      <c r="C12" s="225"/>
      <c r="D12" s="225"/>
      <c r="E12" s="225"/>
    </row>
    <row r="13" spans="1:9" ht="33.75" customHeight="1" x14ac:dyDescent="0.2">
      <c r="A13" s="141" t="s">
        <v>521</v>
      </c>
      <c r="B13" s="225" t="str">
        <f>"Annex 6 contains the charges to new Designated EHV Properties and charges applied to LDNOs with new Designated EHV Properties/end-users embedded in networks within " &amp;B4 &amp;" area."</f>
        <v>Annex 6 contains the charges to new Designated EHV Properties and charges applied to LDNOs with new Designated EHV Properties/end-users embedded in networks within Western Power Distribution (South Wales) plc area.</v>
      </c>
      <c r="C13" s="225"/>
      <c r="D13" s="225"/>
      <c r="E13" s="225"/>
    </row>
    <row r="14" spans="1:9" ht="29.25" customHeight="1" x14ac:dyDescent="0.2">
      <c r="A14" s="141" t="s">
        <v>488</v>
      </c>
      <c r="B14" s="225" t="s">
        <v>520</v>
      </c>
      <c r="C14" s="225"/>
      <c r="D14" s="225"/>
      <c r="E14" s="225"/>
    </row>
    <row r="15" spans="1:9" ht="30" customHeight="1" x14ac:dyDescent="0.2">
      <c r="A15" s="141" t="s">
        <v>483</v>
      </c>
      <c r="B15" s="225" t="s">
        <v>484</v>
      </c>
      <c r="C15" s="225"/>
      <c r="D15" s="225"/>
      <c r="E15" s="225"/>
    </row>
    <row r="16" spans="1:9" x14ac:dyDescent="0.2">
      <c r="A16" s="130"/>
      <c r="B16" s="130"/>
      <c r="C16" s="130"/>
      <c r="D16" s="130"/>
      <c r="E16" s="130"/>
    </row>
    <row r="17" spans="1:5" ht="15" x14ac:dyDescent="0.2">
      <c r="A17" s="137" t="s">
        <v>105</v>
      </c>
      <c r="B17" s="130"/>
      <c r="C17" s="130"/>
      <c r="D17" s="130"/>
      <c r="E17" s="130"/>
    </row>
    <row r="18" spans="1:5" ht="15" x14ac:dyDescent="0.2">
      <c r="A18" s="136"/>
      <c r="B18" s="226"/>
      <c r="C18" s="226"/>
      <c r="D18" s="226"/>
      <c r="E18" s="226"/>
    </row>
    <row r="19" spans="1:5" ht="32.25" customHeight="1" x14ac:dyDescent="0.2">
      <c r="A19" s="227" t="s">
        <v>603</v>
      </c>
      <c r="B19" s="228"/>
      <c r="C19" s="228"/>
      <c r="D19" s="228"/>
      <c r="E19" s="228"/>
    </row>
    <row r="20" spans="1:5" x14ac:dyDescent="0.2">
      <c r="A20" s="130"/>
      <c r="B20" s="130"/>
      <c r="C20" s="130"/>
      <c r="D20" s="130"/>
      <c r="E20" s="130"/>
    </row>
    <row r="21" spans="1:5" ht="15" x14ac:dyDescent="0.2">
      <c r="A21" s="138" t="s">
        <v>106</v>
      </c>
      <c r="B21" s="130"/>
      <c r="C21" s="130"/>
      <c r="D21" s="130"/>
      <c r="E21" s="130"/>
    </row>
    <row r="22" spans="1:5" ht="15" x14ac:dyDescent="0.2">
      <c r="A22" s="133"/>
      <c r="B22" s="226"/>
      <c r="C22" s="226"/>
      <c r="D22" s="226"/>
      <c r="E22" s="226"/>
    </row>
    <row r="23" spans="1:5" ht="49.5" customHeight="1" x14ac:dyDescent="0.2">
      <c r="A23" s="227" t="s">
        <v>526</v>
      </c>
      <c r="B23" s="228"/>
      <c r="C23" s="228"/>
      <c r="D23" s="228"/>
      <c r="E23" s="228"/>
    </row>
  </sheetData>
  <customSheetViews>
    <customSheetView guid="{5032A364-B81A-48DA-88DA-AB3B86B47EE9}">
      <selection activeCell="A12" sqref="A12"/>
      <pageMargins left="0.7" right="0.7" top="0.75" bottom="0.75" header="0.3" footer="0.3"/>
    </customSheetView>
  </customSheetViews>
  <mergeCells count="14">
    <mergeCell ref="A23:E23"/>
    <mergeCell ref="B12:E12"/>
    <mergeCell ref="B14:E14"/>
    <mergeCell ref="B13:E13"/>
    <mergeCell ref="B7:E7"/>
    <mergeCell ref="B8:E8"/>
    <mergeCell ref="B9:E9"/>
    <mergeCell ref="B10:E10"/>
    <mergeCell ref="B11:E11"/>
    <mergeCell ref="F11:I11"/>
    <mergeCell ref="B15:E15"/>
    <mergeCell ref="B18:E18"/>
    <mergeCell ref="A19:E19"/>
    <mergeCell ref="B22:E22"/>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10"/>
  <sheetViews>
    <sheetView zoomScale="70" zoomScaleNormal="70" zoomScaleSheetLayoutView="100" workbookViewId="0">
      <selection activeCell="C4" sqref="C4:D343"/>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7" t="s">
        <v>93</v>
      </c>
      <c r="B1" s="3"/>
      <c r="C1" s="2"/>
      <c r="E1" s="10"/>
      <c r="F1" s="4"/>
      <c r="G1" s="4"/>
    </row>
    <row r="2" spans="1:7" s="11" customFormat="1" ht="49.5" customHeight="1" x14ac:dyDescent="0.2">
      <c r="A2" s="292" t="str">
        <f>Overview!B4&amp; " - Effective from "&amp;Overview!D4&amp;" - "&amp;Overview!E4&amp;" Nodal/Zonal charges"</f>
        <v>Western Power Distribution (South Wales) plc - Effective from 1 April 2014 - Final Nodal/Zonal charges</v>
      </c>
      <c r="B2" s="293"/>
      <c r="C2" s="293"/>
      <c r="D2" s="293"/>
    </row>
    <row r="3" spans="1:7" ht="60.75" customHeight="1" x14ac:dyDescent="0.2">
      <c r="A3" s="24" t="s">
        <v>569</v>
      </c>
      <c r="B3" s="24" t="s">
        <v>54</v>
      </c>
      <c r="C3" s="24" t="s">
        <v>499</v>
      </c>
      <c r="D3" s="24" t="s">
        <v>500</v>
      </c>
    </row>
    <row r="4" spans="1:7" ht="21.75" customHeight="1" x14ac:dyDescent="0.2">
      <c r="A4" s="7" t="s">
        <v>1109</v>
      </c>
      <c r="B4" s="8"/>
      <c r="C4" s="221">
        <v>-0.25012839688490002</v>
      </c>
      <c r="D4" s="221">
        <v>5.3143891586435803</v>
      </c>
    </row>
    <row r="5" spans="1:7" ht="21.75" customHeight="1" x14ac:dyDescent="0.2">
      <c r="A5" s="7" t="s">
        <v>1110</v>
      </c>
      <c r="B5" s="8"/>
      <c r="C5" s="221">
        <v>-0.31445218741598202</v>
      </c>
      <c r="D5" s="221">
        <v>5.3987644451690597</v>
      </c>
    </row>
    <row r="6" spans="1:7" ht="21.75" customHeight="1" x14ac:dyDescent="0.2">
      <c r="A6" s="7" t="s">
        <v>1111</v>
      </c>
      <c r="B6" s="8"/>
      <c r="C6" s="221">
        <v>-0.25006213367229901</v>
      </c>
      <c r="D6" s="221">
        <v>5.3134169993306299</v>
      </c>
    </row>
    <row r="7" spans="1:7" ht="21.75" customHeight="1" x14ac:dyDescent="0.2">
      <c r="A7" s="7" t="s">
        <v>1112</v>
      </c>
      <c r="B7" s="8"/>
      <c r="C7" s="221">
        <v>0</v>
      </c>
      <c r="D7" s="221">
        <v>1.3315598585626301E-2</v>
      </c>
    </row>
    <row r="8" spans="1:7" ht="21.75" customHeight="1" x14ac:dyDescent="0.2">
      <c r="A8" s="7" t="s">
        <v>1113</v>
      </c>
      <c r="B8" s="8"/>
      <c r="C8" s="221">
        <v>0</v>
      </c>
      <c r="D8" s="221">
        <v>1.3315598585626301E-2</v>
      </c>
    </row>
    <row r="9" spans="1:7" ht="21.75" customHeight="1" x14ac:dyDescent="0.2">
      <c r="A9" s="7" t="s">
        <v>1114</v>
      </c>
      <c r="B9" s="8"/>
      <c r="C9" s="221">
        <v>-1.6193706258341E-2</v>
      </c>
      <c r="D9" s="221">
        <v>0.195439950945722</v>
      </c>
    </row>
    <row r="10" spans="1:7" ht="21.75" customHeight="1" x14ac:dyDescent="0.2">
      <c r="A10" s="7" t="s">
        <v>1115</v>
      </c>
      <c r="B10" s="8"/>
      <c r="C10" s="221">
        <v>1.2689734655116899E-2</v>
      </c>
      <c r="D10" s="221">
        <v>0.195610809722504</v>
      </c>
    </row>
    <row r="11" spans="1:7" ht="21.75" customHeight="1" x14ac:dyDescent="0.2">
      <c r="A11" s="7" t="s">
        <v>1116</v>
      </c>
      <c r="B11" s="8"/>
      <c r="C11" s="221">
        <v>-1.61439327722416E-2</v>
      </c>
      <c r="D11" s="221">
        <v>0.195437918121346</v>
      </c>
    </row>
    <row r="12" spans="1:7" ht="21.75" customHeight="1" x14ac:dyDescent="0.2">
      <c r="A12" s="7" t="s">
        <v>1117</v>
      </c>
      <c r="B12" s="8"/>
      <c r="C12" s="221">
        <v>0.135536310447257</v>
      </c>
      <c r="D12" s="221">
        <v>7.9079194595123706E-2</v>
      </c>
    </row>
    <row r="13" spans="1:7" ht="21.75" customHeight="1" x14ac:dyDescent="0.2">
      <c r="A13" s="7" t="s">
        <v>1118</v>
      </c>
      <c r="B13" s="8"/>
      <c r="C13" s="221">
        <v>0.13567412424455699</v>
      </c>
      <c r="D13" s="221">
        <v>7.9151127999568902E-2</v>
      </c>
    </row>
    <row r="14" spans="1:7" ht="21.75" customHeight="1" x14ac:dyDescent="0.2">
      <c r="A14" s="7" t="s">
        <v>1119</v>
      </c>
      <c r="B14" s="8"/>
      <c r="C14" s="221">
        <v>7.85426969329171E-2</v>
      </c>
      <c r="D14" s="221">
        <v>0.24734144158628099</v>
      </c>
    </row>
    <row r="15" spans="1:7" ht="21.75" customHeight="1" x14ac:dyDescent="0.2">
      <c r="A15" s="7" t="s">
        <v>1120</v>
      </c>
      <c r="B15" s="8"/>
      <c r="C15" s="221">
        <v>2.2050688613749099</v>
      </c>
      <c r="D15" s="221">
        <v>0.23850445796897299</v>
      </c>
    </row>
    <row r="16" spans="1:7" ht="21.75" customHeight="1" x14ac:dyDescent="0.2">
      <c r="A16" s="7" t="s">
        <v>1121</v>
      </c>
      <c r="B16" s="8"/>
      <c r="C16" s="221">
        <v>3.0515369703696398</v>
      </c>
      <c r="D16" s="221">
        <v>3.1171302420345302</v>
      </c>
    </row>
    <row r="17" spans="1:4" ht="21.75" customHeight="1" x14ac:dyDescent="0.2">
      <c r="A17" s="7" t="s">
        <v>1122</v>
      </c>
      <c r="B17" s="8"/>
      <c r="C17" s="221">
        <v>3.2776793822578298</v>
      </c>
      <c r="D17" s="221">
        <v>3.4965817762568299</v>
      </c>
    </row>
    <row r="18" spans="1:4" ht="21.75" customHeight="1" x14ac:dyDescent="0.2">
      <c r="A18" s="7" t="s">
        <v>1123</v>
      </c>
      <c r="B18" s="8"/>
      <c r="C18" s="221">
        <v>3.04530665849237</v>
      </c>
      <c r="D18" s="221">
        <v>3.0574446288600301</v>
      </c>
    </row>
    <row r="19" spans="1:4" ht="21.75" customHeight="1" x14ac:dyDescent="0.2">
      <c r="A19" s="7" t="s">
        <v>1124</v>
      </c>
      <c r="B19" s="8"/>
      <c r="C19" s="221">
        <v>3.9857328632669402E-3</v>
      </c>
      <c r="D19" s="221">
        <v>0</v>
      </c>
    </row>
    <row r="20" spans="1:4" ht="21.75" customHeight="1" x14ac:dyDescent="0.2">
      <c r="A20" s="7" t="s">
        <v>1125</v>
      </c>
      <c r="B20" s="8"/>
      <c r="C20" s="221">
        <v>0.13629163378515999</v>
      </c>
      <c r="D20" s="221">
        <v>0.141511271294534</v>
      </c>
    </row>
    <row r="21" spans="1:4" ht="21.75" customHeight="1" x14ac:dyDescent="0.2">
      <c r="A21" s="7" t="s">
        <v>1126</v>
      </c>
      <c r="B21" s="8"/>
      <c r="C21" s="221">
        <v>0.27244037413364902</v>
      </c>
      <c r="D21" s="221">
        <v>1.8321469819469001E-3</v>
      </c>
    </row>
    <row r="22" spans="1:4" ht="21.75" customHeight="1" x14ac:dyDescent="0.2">
      <c r="A22" s="7" t="s">
        <v>1127</v>
      </c>
      <c r="B22" s="8"/>
      <c r="C22" s="221">
        <v>0.25640441285858601</v>
      </c>
      <c r="D22" s="221">
        <v>1.3101094891119401E-4</v>
      </c>
    </row>
    <row r="23" spans="1:4" ht="21.75" customHeight="1" x14ac:dyDescent="0.2">
      <c r="A23" s="7" t="s">
        <v>1128</v>
      </c>
      <c r="B23" s="8"/>
      <c r="C23" s="221">
        <v>0.30495579396337602</v>
      </c>
      <c r="D23" s="221">
        <v>0</v>
      </c>
    </row>
    <row r="24" spans="1:4" ht="21.75" customHeight="1" x14ac:dyDescent="0.2">
      <c r="A24" s="7" t="s">
        <v>1129</v>
      </c>
      <c r="B24" s="8"/>
      <c r="C24" s="221">
        <v>0.61601991265117995</v>
      </c>
      <c r="D24" s="221">
        <v>-7.26920277882495E-2</v>
      </c>
    </row>
    <row r="25" spans="1:4" ht="21.75" customHeight="1" x14ac:dyDescent="0.2">
      <c r="A25" s="7" t="s">
        <v>1130</v>
      </c>
      <c r="B25" s="8"/>
      <c r="C25" s="221">
        <v>0.70127173477325699</v>
      </c>
      <c r="D25" s="221">
        <v>-0.21916706947917</v>
      </c>
    </row>
    <row r="26" spans="1:4" ht="21.75" customHeight="1" x14ac:dyDescent="0.2">
      <c r="A26" s="7" t="s">
        <v>1131</v>
      </c>
      <c r="B26" s="8"/>
      <c r="C26" s="221">
        <v>-1.1764666384122799</v>
      </c>
      <c r="D26" s="221">
        <v>0.17003909799799999</v>
      </c>
    </row>
    <row r="27" spans="1:4" ht="27.75" customHeight="1" x14ac:dyDescent="0.2">
      <c r="A27" s="7" t="s">
        <v>1132</v>
      </c>
      <c r="B27" s="8"/>
      <c r="C27" s="221">
        <v>0.67930923845155899</v>
      </c>
      <c r="D27" s="221">
        <v>1.5028938432299699E-3</v>
      </c>
    </row>
    <row r="28" spans="1:4" ht="27.75" customHeight="1" x14ac:dyDescent="0.2">
      <c r="A28" s="7" t="s">
        <v>1133</v>
      </c>
      <c r="B28" s="8"/>
      <c r="C28" s="221">
        <v>1.04076873839413</v>
      </c>
      <c r="D28" s="221">
        <v>1.65060963922057E-2</v>
      </c>
    </row>
    <row r="29" spans="1:4" ht="27.75" customHeight="1" x14ac:dyDescent="0.2">
      <c r="A29" s="7" t="s">
        <v>1134</v>
      </c>
      <c r="B29" s="8"/>
      <c r="C29" s="221">
        <v>9.9605892108214304E-4</v>
      </c>
      <c r="D29" s="221">
        <v>0</v>
      </c>
    </row>
    <row r="30" spans="1:4" ht="27.75" customHeight="1" x14ac:dyDescent="0.2">
      <c r="A30" s="7" t="s">
        <v>1135</v>
      </c>
      <c r="B30" s="8"/>
      <c r="C30" s="221">
        <v>-1.4907146240981699</v>
      </c>
      <c r="D30" s="221">
        <v>0.165375422304048</v>
      </c>
    </row>
    <row r="31" spans="1:4" ht="27.75" customHeight="1" x14ac:dyDescent="0.2">
      <c r="A31" s="7" t="s">
        <v>1136</v>
      </c>
      <c r="B31" s="8"/>
      <c r="C31" s="221">
        <v>0</v>
      </c>
      <c r="D31" s="221">
        <v>0.79017249608631501</v>
      </c>
    </row>
    <row r="32" spans="1:4" ht="27.75" customHeight="1" x14ac:dyDescent="0.2">
      <c r="A32" s="7" t="s">
        <v>1137</v>
      </c>
      <c r="B32" s="8"/>
      <c r="C32" s="221">
        <v>0.63062101607060095</v>
      </c>
      <c r="D32" s="221">
        <v>0.11502289050582599</v>
      </c>
    </row>
    <row r="33" spans="1:4" ht="27.75" customHeight="1" x14ac:dyDescent="0.2">
      <c r="A33" s="7" t="s">
        <v>1138</v>
      </c>
      <c r="B33" s="8"/>
      <c r="C33" s="221">
        <v>7.8841609738815202E-4</v>
      </c>
      <c r="D33" s="221">
        <v>0</v>
      </c>
    </row>
    <row r="34" spans="1:4" ht="27.75" customHeight="1" x14ac:dyDescent="0.2">
      <c r="A34" s="7" t="s">
        <v>1139</v>
      </c>
      <c r="B34" s="8"/>
      <c r="C34" s="221">
        <v>0.27914357737541701</v>
      </c>
      <c r="D34" s="221">
        <v>8.2060769983672894E-6</v>
      </c>
    </row>
    <row r="35" spans="1:4" ht="27.75" customHeight="1" x14ac:dyDescent="0.2">
      <c r="A35" s="7" t="s">
        <v>1140</v>
      </c>
      <c r="B35" s="8"/>
      <c r="C35" s="221">
        <v>1.0286749928158001</v>
      </c>
      <c r="D35" s="221">
        <v>4.2287672779820297E-2</v>
      </c>
    </row>
    <row r="36" spans="1:4" ht="27.75" customHeight="1" x14ac:dyDescent="0.2">
      <c r="A36" s="7" t="s">
        <v>1141</v>
      </c>
      <c r="B36" s="8"/>
      <c r="C36" s="221">
        <v>0.18447504111245899</v>
      </c>
      <c r="D36" s="221">
        <v>-5.2037834819209103E-3</v>
      </c>
    </row>
    <row r="37" spans="1:4" ht="27.75" customHeight="1" x14ac:dyDescent="0.2">
      <c r="A37" s="7" t="s">
        <v>1142</v>
      </c>
      <c r="B37" s="8"/>
      <c r="C37" s="221">
        <v>0.205240932453851</v>
      </c>
      <c r="D37" s="221">
        <v>1.34359659612227E-2</v>
      </c>
    </row>
    <row r="38" spans="1:4" ht="27.75" customHeight="1" x14ac:dyDescent="0.2">
      <c r="A38" s="7" t="s">
        <v>1143</v>
      </c>
      <c r="B38" s="8"/>
      <c r="C38" s="221">
        <v>2.99374517609975</v>
      </c>
      <c r="D38" s="221">
        <v>3.85827041770525</v>
      </c>
    </row>
    <row r="39" spans="1:4" ht="27.75" customHeight="1" x14ac:dyDescent="0.2">
      <c r="A39" s="7" t="s">
        <v>1144</v>
      </c>
      <c r="B39" s="8"/>
      <c r="C39" s="221">
        <v>7.8121597527413697E-2</v>
      </c>
      <c r="D39" s="221">
        <v>6.63132909162597</v>
      </c>
    </row>
    <row r="40" spans="1:4" ht="27.75" customHeight="1" x14ac:dyDescent="0.2">
      <c r="A40" s="7" t="s">
        <v>1145</v>
      </c>
      <c r="B40" s="8"/>
      <c r="C40" s="221">
        <v>0.173061636118887</v>
      </c>
      <c r="D40" s="221">
        <v>3.1008742675172098</v>
      </c>
    </row>
    <row r="41" spans="1:4" ht="27.75" customHeight="1" x14ac:dyDescent="0.2">
      <c r="A41" s="7" t="s">
        <v>1146</v>
      </c>
      <c r="B41" s="8"/>
      <c r="C41" s="221">
        <v>0.230328947655456</v>
      </c>
      <c r="D41" s="221">
        <v>1.1654369448216699</v>
      </c>
    </row>
    <row r="42" spans="1:4" ht="27.75" customHeight="1" x14ac:dyDescent="0.2">
      <c r="A42" s="7" t="s">
        <v>1147</v>
      </c>
      <c r="B42" s="8"/>
      <c r="C42" s="221">
        <v>0.21411836000502801</v>
      </c>
      <c r="D42" s="221">
        <v>2.2543763586762</v>
      </c>
    </row>
    <row r="43" spans="1:4" ht="27.75" customHeight="1" x14ac:dyDescent="0.2">
      <c r="A43" s="7" t="s">
        <v>1148</v>
      </c>
      <c r="B43" s="8"/>
      <c r="C43" s="221">
        <v>1.1657415120499801</v>
      </c>
      <c r="D43" s="221">
        <v>1.88388369664184</v>
      </c>
    </row>
    <row r="44" spans="1:4" ht="27.75" customHeight="1" x14ac:dyDescent="0.2">
      <c r="A44" s="7" t="s">
        <v>1149</v>
      </c>
      <c r="B44" s="8"/>
      <c r="C44" s="221">
        <v>0.23723053440089001</v>
      </c>
      <c r="D44" s="221">
        <v>0.84778598106509495</v>
      </c>
    </row>
    <row r="45" spans="1:4" ht="27.75" customHeight="1" x14ac:dyDescent="0.2">
      <c r="A45" s="7" t="s">
        <v>1150</v>
      </c>
      <c r="B45" s="8"/>
      <c r="C45" s="221">
        <v>0.23723053525229701</v>
      </c>
      <c r="D45" s="221">
        <v>0.84778687936298203</v>
      </c>
    </row>
    <row r="46" spans="1:4" ht="27.75" customHeight="1" x14ac:dyDescent="0.2">
      <c r="A46" s="7" t="s">
        <v>1151</v>
      </c>
      <c r="B46" s="8"/>
      <c r="C46" s="221">
        <v>-0.212247146806919</v>
      </c>
      <c r="D46" s="221">
        <v>4.4052748115271401</v>
      </c>
    </row>
    <row r="47" spans="1:4" ht="27.75" customHeight="1" x14ac:dyDescent="0.2">
      <c r="A47" s="7" t="s">
        <v>1152</v>
      </c>
      <c r="B47" s="8"/>
      <c r="C47" s="221">
        <v>0.13628949734812301</v>
      </c>
      <c r="D47" s="221">
        <v>0.14155821170574201</v>
      </c>
    </row>
    <row r="48" spans="1:4" ht="27.75" customHeight="1" x14ac:dyDescent="0.2">
      <c r="A48" s="7" t="s">
        <v>1153</v>
      </c>
      <c r="B48" s="8"/>
      <c r="C48" s="221">
        <v>1.3413939620023101</v>
      </c>
      <c r="D48" s="221">
        <v>-3.14651847891999E-2</v>
      </c>
    </row>
    <row r="49" spans="1:4" ht="27.75" customHeight="1" x14ac:dyDescent="0.2">
      <c r="A49" s="7" t="s">
        <v>1154</v>
      </c>
      <c r="B49" s="8"/>
      <c r="C49" s="221">
        <v>9.6287683636618396E-2</v>
      </c>
      <c r="D49" s="221">
        <v>0</v>
      </c>
    </row>
    <row r="50" spans="1:4" ht="27.75" customHeight="1" x14ac:dyDescent="0.2">
      <c r="A50" s="7" t="s">
        <v>1155</v>
      </c>
      <c r="B50" s="8"/>
      <c r="C50" s="221">
        <v>-1.1819069675053</v>
      </c>
      <c r="D50" s="221">
        <v>0.27788407249693697</v>
      </c>
    </row>
    <row r="51" spans="1:4" ht="27.75" customHeight="1" x14ac:dyDescent="0.2">
      <c r="A51" s="7" t="s">
        <v>1156</v>
      </c>
      <c r="B51" s="8"/>
      <c r="C51" s="221">
        <v>2.3531015393763002</v>
      </c>
      <c r="D51" s="221">
        <v>0.65077421634431298</v>
      </c>
    </row>
    <row r="52" spans="1:4" ht="27.75" customHeight="1" x14ac:dyDescent="0.2">
      <c r="A52" s="7" t="s">
        <v>1157</v>
      </c>
      <c r="B52" s="8"/>
      <c r="C52" s="221">
        <v>2.35053496089846</v>
      </c>
      <c r="D52" s="221">
        <v>0.65079029334065397</v>
      </c>
    </row>
    <row r="53" spans="1:4" ht="27.75" customHeight="1" x14ac:dyDescent="0.2">
      <c r="A53" s="7" t="s">
        <v>1158</v>
      </c>
      <c r="B53" s="8"/>
      <c r="C53" s="221">
        <v>2.3791380825969002</v>
      </c>
      <c r="D53" s="221">
        <v>0.43446015458677301</v>
      </c>
    </row>
    <row r="54" spans="1:4" ht="27.75" customHeight="1" x14ac:dyDescent="0.2">
      <c r="A54" s="7" t="s">
        <v>1159</v>
      </c>
      <c r="B54" s="8"/>
      <c r="C54" s="221">
        <v>2.1967043617097501</v>
      </c>
      <c r="D54" s="221">
        <v>1.42512174466665</v>
      </c>
    </row>
    <row r="55" spans="1:4" ht="27.75" customHeight="1" x14ac:dyDescent="0.2">
      <c r="A55" s="7" t="s">
        <v>1160</v>
      </c>
      <c r="B55" s="8"/>
      <c r="C55" s="221">
        <v>1.86759313536353</v>
      </c>
      <c r="D55" s="221">
        <v>0.63757176939973703</v>
      </c>
    </row>
    <row r="56" spans="1:4" ht="27.75" customHeight="1" x14ac:dyDescent="0.2">
      <c r="A56" s="7" t="s">
        <v>1161</v>
      </c>
      <c r="B56" s="8"/>
      <c r="C56" s="221">
        <v>0.23607995104937199</v>
      </c>
      <c r="D56" s="221">
        <v>2.3926099079354901</v>
      </c>
    </row>
    <row r="57" spans="1:4" ht="27.75" customHeight="1" x14ac:dyDescent="0.2">
      <c r="A57" s="7" t="s">
        <v>1162</v>
      </c>
      <c r="B57" s="8"/>
      <c r="C57" s="221">
        <v>2.40688675422146</v>
      </c>
      <c r="D57" s="221">
        <v>2.4802681009533001</v>
      </c>
    </row>
    <row r="58" spans="1:4" ht="27.75" customHeight="1" x14ac:dyDescent="0.2">
      <c r="A58" s="7" t="s">
        <v>1163</v>
      </c>
      <c r="B58" s="8"/>
      <c r="C58" s="221">
        <v>2.23424820106943</v>
      </c>
      <c r="D58" s="221">
        <v>2.4415970310888202</v>
      </c>
    </row>
    <row r="59" spans="1:4" ht="27.75" customHeight="1" x14ac:dyDescent="0.2">
      <c r="A59" s="7" t="s">
        <v>1164</v>
      </c>
      <c r="B59" s="8"/>
      <c r="C59" s="221">
        <v>2.2342482023448098</v>
      </c>
      <c r="D59" s="221">
        <v>2.4415970310888202</v>
      </c>
    </row>
    <row r="60" spans="1:4" ht="27.75" customHeight="1" x14ac:dyDescent="0.2">
      <c r="A60" s="7" t="s">
        <v>1165</v>
      </c>
      <c r="B60" s="8"/>
      <c r="C60" s="221">
        <v>-0.28364170811254202</v>
      </c>
      <c r="D60" s="221">
        <v>5.7073580278698604</v>
      </c>
    </row>
    <row r="61" spans="1:4" ht="27.75" customHeight="1" x14ac:dyDescent="0.2">
      <c r="A61" s="7" t="s">
        <v>1166</v>
      </c>
      <c r="B61" s="8"/>
      <c r="C61" s="221">
        <v>3.8844368484951102</v>
      </c>
      <c r="D61" s="221">
        <v>3.9927709611076301</v>
      </c>
    </row>
    <row r="62" spans="1:4" ht="27.75" customHeight="1" x14ac:dyDescent="0.2">
      <c r="A62" s="7" t="s">
        <v>1167</v>
      </c>
      <c r="B62" s="8"/>
      <c r="C62" s="221">
        <v>2.86338437565681</v>
      </c>
      <c r="D62" s="221">
        <v>2.5451899953671302</v>
      </c>
    </row>
    <row r="63" spans="1:4" ht="27.75" customHeight="1" x14ac:dyDescent="0.2">
      <c r="A63" s="7" t="s">
        <v>1168</v>
      </c>
      <c r="B63" s="8"/>
      <c r="C63" s="221">
        <v>3.5922272882718298</v>
      </c>
      <c r="D63" s="221">
        <v>4.0176557644796</v>
      </c>
    </row>
    <row r="64" spans="1:4" ht="27.75" customHeight="1" x14ac:dyDescent="0.2">
      <c r="A64" s="7" t="s">
        <v>1169</v>
      </c>
      <c r="B64" s="8"/>
      <c r="C64" s="221">
        <v>3.5963683467357899</v>
      </c>
      <c r="D64" s="221">
        <v>3.9918455722642401</v>
      </c>
    </row>
    <row r="65" spans="1:4" ht="27.75" customHeight="1" x14ac:dyDescent="0.2">
      <c r="A65" s="7" t="s">
        <v>1170</v>
      </c>
      <c r="B65" s="8"/>
      <c r="C65" s="221">
        <v>-0.234138039315096</v>
      </c>
      <c r="D65" s="221">
        <v>5.57066659012931</v>
      </c>
    </row>
    <row r="66" spans="1:4" ht="27.75" customHeight="1" x14ac:dyDescent="0.2">
      <c r="A66" s="7" t="s">
        <v>1171</v>
      </c>
      <c r="B66" s="8"/>
      <c r="C66" s="221">
        <v>2.8882997574184901</v>
      </c>
      <c r="D66" s="221">
        <v>2.3106088705453001</v>
      </c>
    </row>
    <row r="67" spans="1:4" ht="27.75" customHeight="1" x14ac:dyDescent="0.2">
      <c r="A67" s="7" t="s">
        <v>1172</v>
      </c>
      <c r="B67" s="8"/>
      <c r="C67" s="221">
        <v>0.90364174234696204</v>
      </c>
      <c r="D67" s="221">
        <v>0.230361866559364</v>
      </c>
    </row>
    <row r="68" spans="1:4" ht="27.75" customHeight="1" x14ac:dyDescent="0.2">
      <c r="A68" s="7" t="s">
        <v>1173</v>
      </c>
      <c r="B68" s="8"/>
      <c r="C68" s="221">
        <v>2.2984899152312401</v>
      </c>
      <c r="D68" s="221">
        <v>0</v>
      </c>
    </row>
    <row r="69" spans="1:4" ht="27.75" customHeight="1" x14ac:dyDescent="0.2">
      <c r="A69" s="7" t="s">
        <v>1174</v>
      </c>
      <c r="B69" s="8"/>
      <c r="C69" s="221">
        <v>0.53768513319775202</v>
      </c>
      <c r="D69" s="221">
        <v>0</v>
      </c>
    </row>
    <row r="70" spans="1:4" ht="27.75" customHeight="1" x14ac:dyDescent="0.2">
      <c r="A70" s="7" t="s">
        <v>1175</v>
      </c>
      <c r="B70" s="8"/>
      <c r="C70" s="221">
        <v>0.53768513319775202</v>
      </c>
      <c r="D70" s="221">
        <v>0</v>
      </c>
    </row>
    <row r="71" spans="1:4" ht="27.75" customHeight="1" x14ac:dyDescent="0.2">
      <c r="A71" s="7" t="s">
        <v>1176</v>
      </c>
      <c r="B71" s="8"/>
      <c r="C71" s="221">
        <v>0.53768500010068498</v>
      </c>
      <c r="D71" s="221">
        <v>0</v>
      </c>
    </row>
    <row r="72" spans="1:4" ht="27.75" customHeight="1" x14ac:dyDescent="0.2">
      <c r="A72" s="7" t="s">
        <v>1177</v>
      </c>
      <c r="B72" s="8"/>
      <c r="C72" s="221">
        <v>0</v>
      </c>
      <c r="D72" s="221">
        <v>0</v>
      </c>
    </row>
    <row r="73" spans="1:4" ht="27.75" customHeight="1" x14ac:dyDescent="0.2">
      <c r="A73" s="7" t="s">
        <v>1178</v>
      </c>
      <c r="B73" s="8"/>
      <c r="C73" s="221">
        <v>0.73770428188218096</v>
      </c>
      <c r="D73" s="221">
        <v>-0.1562477310648</v>
      </c>
    </row>
    <row r="74" spans="1:4" ht="27.75" customHeight="1" x14ac:dyDescent="0.2">
      <c r="A74" s="7" t="s">
        <v>1179</v>
      </c>
      <c r="B74" s="8"/>
      <c r="C74" s="221">
        <v>1.01826660109683</v>
      </c>
      <c r="D74" s="221">
        <v>-0.31829910515410098</v>
      </c>
    </row>
    <row r="75" spans="1:4" ht="27.75" customHeight="1" x14ac:dyDescent="0.2">
      <c r="A75" s="7" t="s">
        <v>1180</v>
      </c>
      <c r="B75" s="8"/>
      <c r="C75" s="221">
        <v>1.39598080305756</v>
      </c>
      <c r="D75" s="221">
        <v>0</v>
      </c>
    </row>
    <row r="76" spans="1:4" ht="27.75" customHeight="1" x14ac:dyDescent="0.2">
      <c r="A76" s="7" t="s">
        <v>1181</v>
      </c>
      <c r="B76" s="8"/>
      <c r="C76" s="221">
        <v>0.27163394952328801</v>
      </c>
      <c r="D76" s="221">
        <v>2.6576249263643999E-2</v>
      </c>
    </row>
    <row r="77" spans="1:4" ht="27.75" customHeight="1" x14ac:dyDescent="0.2">
      <c r="A77" s="7" t="s">
        <v>1182</v>
      </c>
      <c r="B77" s="8"/>
      <c r="C77" s="221">
        <v>0.29347150317259602</v>
      </c>
      <c r="D77" s="221">
        <v>2.6514308792459099E-2</v>
      </c>
    </row>
    <row r="78" spans="1:4" ht="27.75" customHeight="1" x14ac:dyDescent="0.2">
      <c r="A78" s="7" t="s">
        <v>1183</v>
      </c>
      <c r="B78" s="8"/>
      <c r="C78" s="221">
        <v>0.38960828614808202</v>
      </c>
      <c r="D78" s="221">
        <v>2.5728580668945102E-2</v>
      </c>
    </row>
    <row r="79" spans="1:4" ht="27.75" customHeight="1" x14ac:dyDescent="0.2">
      <c r="A79" s="7" t="s">
        <v>1184</v>
      </c>
      <c r="B79" s="8"/>
      <c r="C79" s="221">
        <v>0.88285817443989201</v>
      </c>
      <c r="D79" s="221">
        <v>0</v>
      </c>
    </row>
    <row r="80" spans="1:4" ht="27.75" customHeight="1" x14ac:dyDescent="0.2">
      <c r="A80" s="7" t="s">
        <v>1185</v>
      </c>
      <c r="B80" s="8"/>
      <c r="C80" s="221">
        <v>1.1242556293014601</v>
      </c>
      <c r="D80" s="221">
        <v>0</v>
      </c>
    </row>
    <row r="81" spans="1:4" ht="27.75" customHeight="1" x14ac:dyDescent="0.2">
      <c r="A81" s="7" t="s">
        <v>1186</v>
      </c>
      <c r="B81" s="8"/>
      <c r="C81" s="221">
        <v>-0.72318354819296105</v>
      </c>
      <c r="D81" s="221">
        <v>0</v>
      </c>
    </row>
    <row r="82" spans="1:4" ht="27.75" customHeight="1" x14ac:dyDescent="0.2">
      <c r="A82" s="7" t="s">
        <v>1187</v>
      </c>
      <c r="B82" s="8"/>
      <c r="C82" s="221">
        <v>0.64294637198739002</v>
      </c>
      <c r="D82" s="221">
        <v>0.82857886272904102</v>
      </c>
    </row>
    <row r="83" spans="1:4" ht="27.75" customHeight="1" x14ac:dyDescent="0.2">
      <c r="A83" s="7" t="s">
        <v>1188</v>
      </c>
      <c r="B83" s="8"/>
      <c r="C83" s="221">
        <v>0.33914273949150803</v>
      </c>
      <c r="D83" s="221">
        <v>0.82644702283139304</v>
      </c>
    </row>
    <row r="84" spans="1:4" ht="27.75" customHeight="1" x14ac:dyDescent="0.2">
      <c r="A84" s="7" t="s">
        <v>1189</v>
      </c>
      <c r="B84" s="8"/>
      <c r="C84" s="221">
        <v>0.32159894741578299</v>
      </c>
      <c r="D84" s="221">
        <v>0.252573696909484</v>
      </c>
    </row>
    <row r="85" spans="1:4" ht="27.75" customHeight="1" x14ac:dyDescent="0.2">
      <c r="A85" s="7" t="s">
        <v>1190</v>
      </c>
      <c r="B85" s="8"/>
      <c r="C85" s="221">
        <v>1.8741925668150099</v>
      </c>
      <c r="D85" s="221">
        <v>1.9587108667228501</v>
      </c>
    </row>
    <row r="86" spans="1:4" ht="27.75" customHeight="1" x14ac:dyDescent="0.2">
      <c r="A86" s="7" t="s">
        <v>1191</v>
      </c>
      <c r="B86" s="8"/>
      <c r="C86" s="221">
        <v>8.2346876276826197</v>
      </c>
      <c r="D86" s="221">
        <v>1.9254931955414101</v>
      </c>
    </row>
    <row r="87" spans="1:4" ht="27.75" customHeight="1" x14ac:dyDescent="0.2">
      <c r="A87" s="7" t="s">
        <v>1192</v>
      </c>
      <c r="B87" s="8"/>
      <c r="C87" s="221">
        <v>6.0391791338006998E-2</v>
      </c>
      <c r="D87" s="221">
        <v>13.794758240360199</v>
      </c>
    </row>
    <row r="88" spans="1:4" ht="27.75" customHeight="1" x14ac:dyDescent="0.2">
      <c r="A88" s="7" t="s">
        <v>1193</v>
      </c>
      <c r="B88" s="8"/>
      <c r="C88" s="221">
        <v>1.37657119239133E-2</v>
      </c>
      <c r="D88" s="221">
        <v>0.79776420483941202</v>
      </c>
    </row>
    <row r="89" spans="1:4" ht="27.75" customHeight="1" x14ac:dyDescent="0.2">
      <c r="A89" s="7" t="s">
        <v>1194</v>
      </c>
      <c r="B89" s="8"/>
      <c r="C89" s="221">
        <v>3.1979943842176102</v>
      </c>
      <c r="D89" s="221">
        <v>0.37190033782524401</v>
      </c>
    </row>
    <row r="90" spans="1:4" ht="27.75" customHeight="1" x14ac:dyDescent="0.2">
      <c r="A90" s="7" t="s">
        <v>1195</v>
      </c>
      <c r="B90" s="8"/>
      <c r="C90" s="221">
        <v>-0.26364908301744999</v>
      </c>
      <c r="D90" s="221">
        <v>5.41414992032127</v>
      </c>
    </row>
    <row r="91" spans="1:4" ht="27.75" customHeight="1" x14ac:dyDescent="0.2">
      <c r="A91" s="7" t="s">
        <v>1196</v>
      </c>
      <c r="B91" s="8"/>
      <c r="C91" s="221">
        <v>0</v>
      </c>
      <c r="D91" s="221">
        <v>6.8409607404351605E-2</v>
      </c>
    </row>
    <row r="92" spans="1:4" ht="27.75" customHeight="1" x14ac:dyDescent="0.2">
      <c r="A92" s="7" t="s">
        <v>1197</v>
      </c>
      <c r="B92" s="8"/>
      <c r="C92" s="221">
        <v>0.48009574061944499</v>
      </c>
      <c r="D92" s="221">
        <v>1.59704135329681</v>
      </c>
    </row>
    <row r="93" spans="1:4" ht="27.75" customHeight="1" x14ac:dyDescent="0.2">
      <c r="A93" s="7" t="s">
        <v>1198</v>
      </c>
      <c r="B93" s="8"/>
      <c r="C93" s="221">
        <v>0</v>
      </c>
      <c r="D93" s="221">
        <v>0.37920366773976</v>
      </c>
    </row>
    <row r="94" spans="1:4" ht="27.75" customHeight="1" x14ac:dyDescent="0.2">
      <c r="A94" s="7" t="s">
        <v>1199</v>
      </c>
      <c r="B94" s="8"/>
      <c r="C94" s="221">
        <v>0</v>
      </c>
      <c r="D94" s="221">
        <v>0.37920366773976</v>
      </c>
    </row>
    <row r="95" spans="1:4" ht="27.75" customHeight="1" x14ac:dyDescent="0.2">
      <c r="A95" s="7" t="s">
        <v>1200</v>
      </c>
      <c r="B95" s="8"/>
      <c r="C95" s="221">
        <v>0</v>
      </c>
      <c r="D95" s="221">
        <v>0</v>
      </c>
    </row>
    <row r="96" spans="1:4" ht="27.75" customHeight="1" x14ac:dyDescent="0.2">
      <c r="A96" s="7" t="s">
        <v>1201</v>
      </c>
      <c r="B96" s="8"/>
      <c r="C96" s="221">
        <v>0</v>
      </c>
      <c r="D96" s="221">
        <v>0</v>
      </c>
    </row>
    <row r="97" spans="1:4" ht="27.75" customHeight="1" x14ac:dyDescent="0.2">
      <c r="A97" s="7" t="s">
        <v>1202</v>
      </c>
      <c r="B97" s="8"/>
      <c r="C97" s="221">
        <v>0</v>
      </c>
      <c r="D97" s="221">
        <v>1.3913762935752701E-2</v>
      </c>
    </row>
    <row r="98" spans="1:4" ht="27.75" customHeight="1" x14ac:dyDescent="0.2">
      <c r="A98" s="7" t="s">
        <v>1203</v>
      </c>
      <c r="B98" s="8"/>
      <c r="C98" s="221">
        <v>0</v>
      </c>
      <c r="D98" s="221">
        <v>1.3913762935752701E-2</v>
      </c>
    </row>
    <row r="99" spans="1:4" ht="27.75" customHeight="1" x14ac:dyDescent="0.2">
      <c r="A99" s="7" t="s">
        <v>1204</v>
      </c>
      <c r="B99" s="8"/>
      <c r="C99" s="221">
        <v>0.90977137046622103</v>
      </c>
      <c r="D99" s="221">
        <v>0.242967287640285</v>
      </c>
    </row>
    <row r="100" spans="1:4" ht="27.75" customHeight="1" x14ac:dyDescent="0.2">
      <c r="A100" s="7" t="s">
        <v>1205</v>
      </c>
      <c r="B100" s="8"/>
      <c r="C100" s="221">
        <v>5.0743031438060403E-4</v>
      </c>
      <c r="D100" s="221">
        <v>3.0769749532383601E-2</v>
      </c>
    </row>
    <row r="101" spans="1:4" ht="27.75" customHeight="1" x14ac:dyDescent="0.2">
      <c r="A101" s="7" t="s">
        <v>1206</v>
      </c>
      <c r="B101" s="8"/>
      <c r="C101" s="221">
        <v>4.6209019975572003</v>
      </c>
      <c r="D101" s="221">
        <v>0.35992250455362501</v>
      </c>
    </row>
    <row r="102" spans="1:4" ht="27.75" customHeight="1" x14ac:dyDescent="0.2">
      <c r="A102" s="7" t="s">
        <v>1207</v>
      </c>
      <c r="B102" s="8"/>
      <c r="C102" s="221">
        <v>4.8136925887916204</v>
      </c>
      <c r="D102" s="221">
        <v>0.53025349162836899</v>
      </c>
    </row>
    <row r="103" spans="1:4" ht="27.75" customHeight="1" x14ac:dyDescent="0.2">
      <c r="A103" s="7" t="s">
        <v>1208</v>
      </c>
      <c r="B103" s="8"/>
      <c r="C103" s="221">
        <v>0.73060232860890995</v>
      </c>
      <c r="D103" s="221">
        <v>0.71417308476673802</v>
      </c>
    </row>
    <row r="104" spans="1:4" ht="27.75" customHeight="1" x14ac:dyDescent="0.2">
      <c r="A104" s="7" t="s">
        <v>1209</v>
      </c>
      <c r="B104" s="8"/>
      <c r="C104" s="221">
        <v>1.3259989606803899</v>
      </c>
      <c r="D104" s="221">
        <v>0.154294225821037</v>
      </c>
    </row>
    <row r="105" spans="1:4" ht="27.75" customHeight="1" x14ac:dyDescent="0.2">
      <c r="A105" s="7" t="s">
        <v>1210</v>
      </c>
      <c r="B105" s="8"/>
      <c r="C105" s="221">
        <v>0.11747229938702</v>
      </c>
      <c r="D105" s="221">
        <v>0.15724255247606</v>
      </c>
    </row>
    <row r="106" spans="1:4" ht="27.75" customHeight="1" x14ac:dyDescent="0.2">
      <c r="A106" s="7" t="s">
        <v>1211</v>
      </c>
      <c r="B106" s="8"/>
      <c r="C106" s="221">
        <v>7.4293556337649504E-12</v>
      </c>
      <c r="D106" s="221">
        <v>4.0116757731988202E-3</v>
      </c>
    </row>
    <row r="107" spans="1:4" ht="27.75" customHeight="1" x14ac:dyDescent="0.2">
      <c r="A107" s="7" t="s">
        <v>1212</v>
      </c>
      <c r="B107" s="8"/>
      <c r="C107" s="221">
        <v>2.9392659413930398E-3</v>
      </c>
      <c r="D107" s="221">
        <v>0.37298164997280298</v>
      </c>
    </row>
    <row r="108" spans="1:4" ht="27.75" customHeight="1" x14ac:dyDescent="0.2">
      <c r="A108" s="7" t="s">
        <v>1213</v>
      </c>
      <c r="B108" s="8"/>
      <c r="C108" s="221">
        <v>0.20230045709549599</v>
      </c>
      <c r="D108" s="221">
        <v>0</v>
      </c>
    </row>
    <row r="109" spans="1:4" ht="27.75" customHeight="1" x14ac:dyDescent="0.2">
      <c r="A109" s="7" t="s">
        <v>1214</v>
      </c>
      <c r="B109" s="8"/>
      <c r="C109" s="221">
        <v>0.202304595155961</v>
      </c>
      <c r="D109" s="221">
        <v>0</v>
      </c>
    </row>
    <row r="110" spans="1:4" ht="27.75" customHeight="1" x14ac:dyDescent="0.2">
      <c r="A110" s="7" t="s">
        <v>1215</v>
      </c>
      <c r="B110" s="8"/>
      <c r="C110" s="221">
        <v>-4.10008458041266E-4</v>
      </c>
      <c r="D110" s="221">
        <v>0.60074845905334295</v>
      </c>
    </row>
    <row r="111" spans="1:4" ht="27.75" customHeight="1" x14ac:dyDescent="0.2">
      <c r="A111" s="7" t="s">
        <v>1216</v>
      </c>
      <c r="B111" s="8"/>
      <c r="C111" s="221">
        <v>0.175913669501263</v>
      </c>
      <c r="D111" s="221">
        <v>6.4293805500150096</v>
      </c>
    </row>
    <row r="112" spans="1:4" ht="27.75" customHeight="1" x14ac:dyDescent="0.2">
      <c r="A112" s="7" t="s">
        <v>1217</v>
      </c>
      <c r="B112" s="8"/>
      <c r="C112" s="221">
        <v>0.38281269446571198</v>
      </c>
      <c r="D112" s="221">
        <v>1.2107873187138501E-3</v>
      </c>
    </row>
    <row r="113" spans="1:4" ht="27.75" customHeight="1" x14ac:dyDescent="0.2">
      <c r="A113" s="7" t="s">
        <v>1218</v>
      </c>
      <c r="B113" s="8"/>
      <c r="C113" s="221">
        <v>1.9269684007236401</v>
      </c>
      <c r="D113" s="221">
        <v>-1.4913650978682901E-2</v>
      </c>
    </row>
    <row r="114" spans="1:4" ht="27.75" customHeight="1" x14ac:dyDescent="0.2">
      <c r="A114" s="7" t="s">
        <v>1219</v>
      </c>
      <c r="B114" s="8"/>
      <c r="C114" s="221">
        <v>0.80399421842821395</v>
      </c>
      <c r="D114" s="221">
        <v>0.17049425587934799</v>
      </c>
    </row>
    <row r="115" spans="1:4" ht="27.75" customHeight="1" x14ac:dyDescent="0.2">
      <c r="A115" s="7" t="s">
        <v>1220</v>
      </c>
      <c r="B115" s="8"/>
      <c r="C115" s="221">
        <v>4.2340468611938604</v>
      </c>
      <c r="D115" s="221">
        <v>0</v>
      </c>
    </row>
    <row r="116" spans="1:4" ht="27.75" customHeight="1" x14ac:dyDescent="0.2">
      <c r="A116" s="7" t="s">
        <v>1221</v>
      </c>
      <c r="B116" s="8"/>
      <c r="C116" s="221">
        <v>0.69116153334256303</v>
      </c>
      <c r="D116" s="221">
        <v>2.05609601155992E-4</v>
      </c>
    </row>
    <row r="117" spans="1:4" ht="27.75" customHeight="1" x14ac:dyDescent="0.2">
      <c r="A117" s="7" t="s">
        <v>1222</v>
      </c>
      <c r="B117" s="8"/>
      <c r="C117" s="221">
        <v>0.383033652364349</v>
      </c>
      <c r="D117" s="221">
        <v>7.1393313878460602E-4</v>
      </c>
    </row>
    <row r="118" spans="1:4" ht="27.75" customHeight="1" x14ac:dyDescent="0.2">
      <c r="A118" s="7" t="s">
        <v>1223</v>
      </c>
      <c r="B118" s="8"/>
      <c r="C118" s="221">
        <v>2.1844845945097</v>
      </c>
      <c r="D118" s="221">
        <v>0.907779040794644</v>
      </c>
    </row>
    <row r="119" spans="1:4" ht="27.75" customHeight="1" x14ac:dyDescent="0.2">
      <c r="A119" s="7" t="s">
        <v>1224</v>
      </c>
      <c r="B119" s="8"/>
      <c r="C119" s="221">
        <v>0.80625585431674096</v>
      </c>
      <c r="D119" s="221">
        <v>0.14671514386265799</v>
      </c>
    </row>
    <row r="120" spans="1:4" ht="27.75" customHeight="1" x14ac:dyDescent="0.2">
      <c r="A120" s="7" t="s">
        <v>1225</v>
      </c>
      <c r="B120" s="8"/>
      <c r="C120" s="221">
        <v>2.3082330155093</v>
      </c>
      <c r="D120" s="221">
        <v>1.50572422371329E-2</v>
      </c>
    </row>
    <row r="121" spans="1:4" ht="27.75" customHeight="1" x14ac:dyDescent="0.2">
      <c r="A121" s="7" t="s">
        <v>1226</v>
      </c>
      <c r="B121" s="8"/>
      <c r="C121" s="221">
        <v>0.47157451510895598</v>
      </c>
      <c r="D121" s="221">
        <v>5.5337834642790497E-3</v>
      </c>
    </row>
    <row r="122" spans="1:4" ht="27.75" customHeight="1" x14ac:dyDescent="0.2">
      <c r="A122" s="7" t="s">
        <v>1227</v>
      </c>
      <c r="B122" s="8"/>
      <c r="C122" s="221">
        <v>2.3303090448286001</v>
      </c>
      <c r="D122" s="221">
        <v>0.71402662847526499</v>
      </c>
    </row>
    <row r="123" spans="1:4" ht="27.75" customHeight="1" x14ac:dyDescent="0.2">
      <c r="A123" s="7" t="s">
        <v>1228</v>
      </c>
      <c r="B123" s="8"/>
      <c r="C123" s="221">
        <v>2.2472209858171799</v>
      </c>
      <c r="D123" s="221">
        <v>0</v>
      </c>
    </row>
    <row r="124" spans="1:4" ht="27.75" customHeight="1" x14ac:dyDescent="0.2">
      <c r="A124" s="7" t="s">
        <v>1229</v>
      </c>
      <c r="B124" s="8"/>
      <c r="C124" s="221">
        <v>2.5356824289564699</v>
      </c>
      <c r="D124" s="221">
        <v>8.3369390243357895</v>
      </c>
    </row>
    <row r="125" spans="1:4" ht="27.75" customHeight="1" x14ac:dyDescent="0.2">
      <c r="A125" s="7" t="s">
        <v>1230</v>
      </c>
      <c r="B125" s="8"/>
      <c r="C125" s="221">
        <v>1.02281536256893</v>
      </c>
      <c r="D125" s="221">
        <v>0.15941111984709</v>
      </c>
    </row>
    <row r="126" spans="1:4" ht="27.75" customHeight="1" x14ac:dyDescent="0.2">
      <c r="A126" s="7" t="s">
        <v>1231</v>
      </c>
      <c r="B126" s="8"/>
      <c r="C126" s="221">
        <v>2.2227556054309399</v>
      </c>
      <c r="D126" s="221">
        <v>0.53596856655302105</v>
      </c>
    </row>
    <row r="127" spans="1:4" ht="27.75" customHeight="1" x14ac:dyDescent="0.2">
      <c r="A127" s="7" t="s">
        <v>1232</v>
      </c>
      <c r="B127" s="8"/>
      <c r="C127" s="221">
        <v>0.97152022956876705</v>
      </c>
      <c r="D127" s="221">
        <v>0.216801068148331</v>
      </c>
    </row>
    <row r="128" spans="1:4" ht="27.75" customHeight="1" x14ac:dyDescent="0.2">
      <c r="A128" s="7" t="s">
        <v>1233</v>
      </c>
      <c r="B128" s="8"/>
      <c r="C128" s="221">
        <v>0.97768501254145002</v>
      </c>
      <c r="D128" s="221">
        <v>0.216696178548067</v>
      </c>
    </row>
    <row r="129" spans="1:4" ht="27.75" customHeight="1" x14ac:dyDescent="0.2">
      <c r="A129" s="7" t="s">
        <v>1234</v>
      </c>
      <c r="B129" s="8"/>
      <c r="C129" s="221">
        <v>4.2236590757430497</v>
      </c>
      <c r="D129" s="221">
        <v>7.0122189585829803E-2</v>
      </c>
    </row>
    <row r="130" spans="1:4" ht="27.75" customHeight="1" x14ac:dyDescent="0.2">
      <c r="A130" s="7" t="s">
        <v>1235</v>
      </c>
      <c r="B130" s="8"/>
      <c r="C130" s="221">
        <v>2.61545717373042</v>
      </c>
      <c r="D130" s="221">
        <v>0.112595797371847</v>
      </c>
    </row>
    <row r="131" spans="1:4" ht="27.75" customHeight="1" x14ac:dyDescent="0.2">
      <c r="A131" s="7" t="s">
        <v>1236</v>
      </c>
      <c r="B131" s="8"/>
      <c r="C131" s="221">
        <v>0.14570619084754499</v>
      </c>
      <c r="D131" s="221">
        <v>7.2075968763681206E-2</v>
      </c>
    </row>
    <row r="132" spans="1:4" ht="27.75" customHeight="1" x14ac:dyDescent="0.2">
      <c r="A132" s="7" t="s">
        <v>1237</v>
      </c>
      <c r="B132" s="8"/>
      <c r="C132" s="221">
        <v>2.9051468895892301</v>
      </c>
      <c r="D132" s="221">
        <v>8.1348530197726205</v>
      </c>
    </row>
    <row r="133" spans="1:4" ht="27.75" customHeight="1" x14ac:dyDescent="0.2">
      <c r="A133" s="7" t="s">
        <v>1238</v>
      </c>
      <c r="B133" s="8"/>
      <c r="C133" s="221">
        <v>0.15783365218414799</v>
      </c>
      <c r="D133" s="221">
        <v>0.39053028506850901</v>
      </c>
    </row>
    <row r="134" spans="1:4" ht="27.75" customHeight="1" x14ac:dyDescent="0.2">
      <c r="A134" s="7" t="s">
        <v>1239</v>
      </c>
      <c r="B134" s="8"/>
      <c r="C134" s="221">
        <v>0.15785735261803099</v>
      </c>
      <c r="D134" s="221">
        <v>0.390530269393567</v>
      </c>
    </row>
    <row r="135" spans="1:4" ht="27.75" customHeight="1" x14ac:dyDescent="0.2">
      <c r="A135" s="7" t="s">
        <v>1240</v>
      </c>
      <c r="B135" s="8"/>
      <c r="C135" s="221">
        <v>0.25927553021060701</v>
      </c>
      <c r="D135" s="221">
        <v>5.3343180613093599</v>
      </c>
    </row>
    <row r="136" spans="1:4" ht="27.75" customHeight="1" x14ac:dyDescent="0.2">
      <c r="A136" s="7" t="s">
        <v>1241</v>
      </c>
      <c r="B136" s="8"/>
      <c r="C136" s="221">
        <v>2.0768322803318999</v>
      </c>
      <c r="D136" s="221">
        <v>0.97211710489443004</v>
      </c>
    </row>
    <row r="137" spans="1:4" ht="27.75" customHeight="1" x14ac:dyDescent="0.2">
      <c r="A137" s="7" t="s">
        <v>1242</v>
      </c>
      <c r="B137" s="8"/>
      <c r="C137" s="221">
        <v>8.1639073442815301E-3</v>
      </c>
      <c r="D137" s="221">
        <v>0.37344141634577399</v>
      </c>
    </row>
    <row r="138" spans="1:4" ht="27.75" customHeight="1" x14ac:dyDescent="0.2">
      <c r="A138" s="7" t="s">
        <v>1243</v>
      </c>
      <c r="B138" s="8"/>
      <c r="C138" s="221">
        <v>0.125183722317327</v>
      </c>
      <c r="D138" s="221">
        <v>0.211214024296976</v>
      </c>
    </row>
    <row r="139" spans="1:4" ht="27.75" customHeight="1" x14ac:dyDescent="0.2">
      <c r="A139" s="7" t="s">
        <v>1244</v>
      </c>
      <c r="B139" s="8"/>
      <c r="C139" s="221">
        <v>0</v>
      </c>
      <c r="D139" s="221">
        <v>1.1851278402928299E-3</v>
      </c>
    </row>
    <row r="140" spans="1:4" ht="27.75" customHeight="1" x14ac:dyDescent="0.2">
      <c r="A140" s="7" t="s">
        <v>1245</v>
      </c>
      <c r="B140" s="8"/>
      <c r="C140" s="221">
        <v>0</v>
      </c>
      <c r="D140" s="221">
        <v>5.1810869668654795E-4</v>
      </c>
    </row>
    <row r="141" spans="1:4" ht="27.75" customHeight="1" x14ac:dyDescent="0.2">
      <c r="A141" s="7" t="s">
        <v>1246</v>
      </c>
      <c r="B141" s="8"/>
      <c r="C141" s="221">
        <v>0.573459670758797</v>
      </c>
      <c r="D141" s="221">
        <v>0.19388607728767401</v>
      </c>
    </row>
    <row r="142" spans="1:4" ht="27.75" customHeight="1" x14ac:dyDescent="0.2">
      <c r="A142" s="7" t="s">
        <v>1247</v>
      </c>
      <c r="B142" s="8"/>
      <c r="C142" s="221">
        <v>0.51182251372927001</v>
      </c>
      <c r="D142" s="221">
        <v>0.19443175689824599</v>
      </c>
    </row>
    <row r="143" spans="1:4" ht="27.75" customHeight="1" x14ac:dyDescent="0.2">
      <c r="A143" s="7" t="s">
        <v>1248</v>
      </c>
      <c r="B143" s="8"/>
      <c r="C143" s="221">
        <v>0.24535908026219799</v>
      </c>
      <c r="D143" s="221">
        <v>0.193229342603121</v>
      </c>
    </row>
    <row r="144" spans="1:4" ht="27.75" customHeight="1" x14ac:dyDescent="0.2">
      <c r="A144" s="7" t="s">
        <v>1249</v>
      </c>
      <c r="B144" s="8"/>
      <c r="C144" s="221">
        <v>1.2114902890517301E-2</v>
      </c>
      <c r="D144" s="221">
        <v>6.60185269944001</v>
      </c>
    </row>
    <row r="145" spans="1:4" ht="27.75" customHeight="1" x14ac:dyDescent="0.2">
      <c r="A145" s="7" t="s">
        <v>1250</v>
      </c>
      <c r="B145" s="8"/>
      <c r="C145" s="221">
        <v>2.6558526682700401</v>
      </c>
      <c r="D145" s="221">
        <v>5.7708321272766101</v>
      </c>
    </row>
    <row r="146" spans="1:4" ht="27.75" customHeight="1" x14ac:dyDescent="0.2">
      <c r="A146" s="7" t="s">
        <v>1251</v>
      </c>
      <c r="B146" s="8"/>
      <c r="C146" s="221">
        <v>8.3461704327445693E-2</v>
      </c>
      <c r="D146" s="221">
        <v>6.9612510160298697</v>
      </c>
    </row>
    <row r="147" spans="1:4" ht="27.75" customHeight="1" x14ac:dyDescent="0.2">
      <c r="A147" s="7" t="s">
        <v>1252</v>
      </c>
      <c r="B147" s="8"/>
      <c r="C147" s="221">
        <v>0.117661309876508</v>
      </c>
      <c r="D147" s="221">
        <v>1.4883311832731601</v>
      </c>
    </row>
    <row r="148" spans="1:4" ht="27.75" customHeight="1" x14ac:dyDescent="0.2">
      <c r="A148" s="7" t="s">
        <v>1253</v>
      </c>
      <c r="B148" s="8"/>
      <c r="C148" s="221">
        <v>-0.128006589414386</v>
      </c>
      <c r="D148" s="221">
        <v>6.3275262939043504</v>
      </c>
    </row>
    <row r="149" spans="1:4" ht="27.75" customHeight="1" x14ac:dyDescent="0.2">
      <c r="A149" s="7" t="s">
        <v>1254</v>
      </c>
      <c r="B149" s="8"/>
      <c r="C149" s="221">
        <v>4.0763811329053397</v>
      </c>
      <c r="D149" s="221">
        <v>5.5487669108751803</v>
      </c>
    </row>
    <row r="150" spans="1:4" ht="27.75" customHeight="1" x14ac:dyDescent="0.2">
      <c r="A150" s="7" t="s">
        <v>1255</v>
      </c>
      <c r="B150" s="8"/>
      <c r="C150" s="221">
        <v>2.83818068096984E-3</v>
      </c>
      <c r="D150" s="221">
        <v>3.75296897021834</v>
      </c>
    </row>
    <row r="151" spans="1:4" ht="27.75" customHeight="1" x14ac:dyDescent="0.2">
      <c r="A151" s="7" t="s">
        <v>1256</v>
      </c>
      <c r="B151" s="8"/>
      <c r="C151" s="221">
        <v>0.405583721400124</v>
      </c>
      <c r="D151" s="221">
        <v>7.1717132573868998</v>
      </c>
    </row>
    <row r="152" spans="1:4" ht="27.75" customHeight="1" x14ac:dyDescent="0.2">
      <c r="A152" s="7" t="s">
        <v>1257</v>
      </c>
      <c r="B152" s="8"/>
      <c r="C152" s="221">
        <v>0.74238644023454803</v>
      </c>
      <c r="D152" s="221">
        <v>2.8759594463911098</v>
      </c>
    </row>
    <row r="153" spans="1:4" ht="27.75" customHeight="1" x14ac:dyDescent="0.2">
      <c r="A153" s="7" t="s">
        <v>1258</v>
      </c>
      <c r="B153" s="8"/>
      <c r="C153" s="221">
        <v>0.32969142679041402</v>
      </c>
      <c r="D153" s="221">
        <v>5.8038193503006799</v>
      </c>
    </row>
    <row r="154" spans="1:4" ht="27.75" customHeight="1" x14ac:dyDescent="0.2">
      <c r="A154" s="7" t="s">
        <v>1259</v>
      </c>
      <c r="B154" s="8"/>
      <c r="C154" s="221">
        <v>5.1465579624342998E-2</v>
      </c>
      <c r="D154" s="221">
        <v>3.93458245305888</v>
      </c>
    </row>
    <row r="155" spans="1:4" ht="27.75" customHeight="1" x14ac:dyDescent="0.2">
      <c r="A155" s="7" t="s">
        <v>1260</v>
      </c>
      <c r="B155" s="8"/>
      <c r="C155" s="221">
        <v>0.50062879172758401</v>
      </c>
      <c r="D155" s="221">
        <v>1.4068753281416999</v>
      </c>
    </row>
    <row r="156" spans="1:4" ht="27.75" customHeight="1" x14ac:dyDescent="0.2">
      <c r="A156" s="7" t="s">
        <v>1261</v>
      </c>
      <c r="B156" s="8"/>
      <c r="C156" s="221">
        <v>0.111866162689295</v>
      </c>
      <c r="D156" s="221">
        <v>6.7582668993356698</v>
      </c>
    </row>
    <row r="157" spans="1:4" ht="27.75" customHeight="1" x14ac:dyDescent="0.2">
      <c r="A157" s="7" t="s">
        <v>1262</v>
      </c>
      <c r="B157" s="8"/>
      <c r="C157" s="221">
        <v>0.26164217590349298</v>
      </c>
      <c r="D157" s="221">
        <v>3.72844020203339</v>
      </c>
    </row>
    <row r="158" spans="1:4" ht="27.75" customHeight="1" x14ac:dyDescent="0.2">
      <c r="A158" s="7" t="s">
        <v>1263</v>
      </c>
      <c r="B158" s="8"/>
      <c r="C158" s="221">
        <v>5.3002878126792302E-3</v>
      </c>
      <c r="D158" s="221">
        <v>5.2346449945981197</v>
      </c>
    </row>
    <row r="159" spans="1:4" ht="27.75" customHeight="1" x14ac:dyDescent="0.2">
      <c r="A159" s="7" t="s">
        <v>1264</v>
      </c>
      <c r="B159" s="8"/>
      <c r="C159" s="221">
        <v>0.109767916009124</v>
      </c>
      <c r="D159" s="221">
        <v>0.460795416211988</v>
      </c>
    </row>
    <row r="160" spans="1:4" ht="27.75" customHeight="1" x14ac:dyDescent="0.2">
      <c r="A160" s="7" t="s">
        <v>1265</v>
      </c>
      <c r="B160" s="8"/>
      <c r="C160" s="221">
        <v>1.2908622995823399E-2</v>
      </c>
      <c r="D160" s="221">
        <v>0.29475402127925199</v>
      </c>
    </row>
    <row r="161" spans="1:4" ht="27.75" customHeight="1" x14ac:dyDescent="0.2">
      <c r="A161" s="7" t="s">
        <v>1266</v>
      </c>
      <c r="B161" s="8"/>
      <c r="C161" s="221">
        <v>0.10009923671707199</v>
      </c>
      <c r="D161" s="221">
        <v>0.46541758028714197</v>
      </c>
    </row>
    <row r="162" spans="1:4" ht="27.75" customHeight="1" x14ac:dyDescent="0.2">
      <c r="A162" s="7" t="s">
        <v>1267</v>
      </c>
      <c r="B162" s="8"/>
      <c r="C162" s="221">
        <v>2.77887750788345</v>
      </c>
      <c r="D162" s="221">
        <v>6.20332689853507</v>
      </c>
    </row>
    <row r="163" spans="1:4" ht="27.75" customHeight="1" x14ac:dyDescent="0.2">
      <c r="A163" s="7" t="s">
        <v>1268</v>
      </c>
      <c r="B163" s="8"/>
      <c r="C163" s="221">
        <v>2.9331438300049801E-3</v>
      </c>
      <c r="D163" s="221">
        <v>0.29436510144348399</v>
      </c>
    </row>
    <row r="164" spans="1:4" ht="27.75" customHeight="1" x14ac:dyDescent="0.2">
      <c r="A164" s="7" t="s">
        <v>1269</v>
      </c>
      <c r="B164" s="8"/>
      <c r="C164" s="221">
        <v>0.46726269859588299</v>
      </c>
      <c r="D164" s="221">
        <v>10.0823677353912</v>
      </c>
    </row>
    <row r="165" spans="1:4" ht="27.75" customHeight="1" x14ac:dyDescent="0.2">
      <c r="A165" s="7" t="s">
        <v>1270</v>
      </c>
      <c r="B165" s="8"/>
      <c r="C165" s="221">
        <v>2.26729158261992</v>
      </c>
      <c r="D165" s="221">
        <v>2.2315780743865399</v>
      </c>
    </row>
    <row r="166" spans="1:4" ht="27.75" customHeight="1" x14ac:dyDescent="0.2">
      <c r="A166" s="7" t="s">
        <v>1271</v>
      </c>
      <c r="B166" s="8"/>
      <c r="C166" s="221">
        <v>2.1203495043928799</v>
      </c>
      <c r="D166" s="221">
        <v>2.5219041102291802</v>
      </c>
    </row>
    <row r="167" spans="1:4" ht="27.75" customHeight="1" x14ac:dyDescent="0.2">
      <c r="A167" s="7" t="s">
        <v>1272</v>
      </c>
      <c r="B167" s="8"/>
      <c r="C167" s="221">
        <v>0.34875273061831402</v>
      </c>
      <c r="D167" s="221">
        <v>0.28411258417234297</v>
      </c>
    </row>
    <row r="168" spans="1:4" ht="27.75" customHeight="1" x14ac:dyDescent="0.2">
      <c r="A168" s="7" t="s">
        <v>1273</v>
      </c>
      <c r="B168" s="8"/>
      <c r="C168" s="221">
        <v>2.17521323674627</v>
      </c>
      <c r="D168" s="221">
        <v>2.44640350375676</v>
      </c>
    </row>
    <row r="169" spans="1:4" ht="27.75" customHeight="1" x14ac:dyDescent="0.2">
      <c r="A169" s="7" t="s">
        <v>1274</v>
      </c>
      <c r="B169" s="8"/>
      <c r="C169" s="221">
        <v>3.9462638298463299E-3</v>
      </c>
      <c r="D169" s="221">
        <v>0.402377808309197</v>
      </c>
    </row>
    <row r="170" spans="1:4" ht="27.75" customHeight="1" x14ac:dyDescent="0.2">
      <c r="A170" s="7" t="s">
        <v>1275</v>
      </c>
      <c r="B170" s="8"/>
      <c r="C170" s="221">
        <v>0.16444004895331801</v>
      </c>
      <c r="D170" s="221">
        <v>0.35255359378286699</v>
      </c>
    </row>
    <row r="171" spans="1:4" ht="27.75" customHeight="1" x14ac:dyDescent="0.2">
      <c r="A171" s="7" t="s">
        <v>1276</v>
      </c>
      <c r="B171" s="8"/>
      <c r="C171" s="221">
        <v>4.0132110261992104E-3</v>
      </c>
      <c r="D171" s="221">
        <v>0</v>
      </c>
    </row>
    <row r="172" spans="1:4" ht="27.75" customHeight="1" x14ac:dyDescent="0.2">
      <c r="A172" s="7" t="s">
        <v>1277</v>
      </c>
      <c r="B172" s="8"/>
      <c r="C172" s="221">
        <v>0</v>
      </c>
      <c r="D172" s="221">
        <v>7.2787140850733095E-2</v>
      </c>
    </row>
    <row r="173" spans="1:4" ht="27.75" customHeight="1" x14ac:dyDescent="0.2">
      <c r="A173" s="7" t="s">
        <v>1278</v>
      </c>
      <c r="B173" s="8"/>
      <c r="C173" s="221">
        <v>0.15316471885303901</v>
      </c>
      <c r="D173" s="221">
        <v>0.35800833605320398</v>
      </c>
    </row>
    <row r="174" spans="1:4" ht="27.75" customHeight="1" x14ac:dyDescent="0.2">
      <c r="A174" s="7" t="s">
        <v>1279</v>
      </c>
      <c r="B174" s="8"/>
      <c r="C174" s="221">
        <v>0.40772299752532998</v>
      </c>
      <c r="D174" s="221">
        <v>0</v>
      </c>
    </row>
    <row r="175" spans="1:4" ht="27.75" customHeight="1" x14ac:dyDescent="0.2">
      <c r="A175" s="7" t="s">
        <v>1280</v>
      </c>
      <c r="B175" s="8"/>
      <c r="C175" s="221">
        <v>0.31840871386305503</v>
      </c>
      <c r="D175" s="221">
        <v>0.72962191539529297</v>
      </c>
    </row>
    <row r="176" spans="1:4" ht="27.75" customHeight="1" x14ac:dyDescent="0.2">
      <c r="A176" s="7" t="s">
        <v>1281</v>
      </c>
      <c r="B176" s="8"/>
      <c r="C176" s="221">
        <v>4.1039054363584402</v>
      </c>
      <c r="D176" s="221">
        <v>1.45508809076427</v>
      </c>
    </row>
    <row r="177" spans="1:4" ht="27.75" customHeight="1" x14ac:dyDescent="0.2">
      <c r="A177" s="7" t="s">
        <v>1282</v>
      </c>
      <c r="B177" s="8"/>
      <c r="C177" s="221">
        <v>1.7093681633110001</v>
      </c>
      <c r="D177" s="221">
        <v>-0.46394641381867202</v>
      </c>
    </row>
    <row r="178" spans="1:4" ht="27.75" customHeight="1" x14ac:dyDescent="0.2">
      <c r="A178" s="7" t="s">
        <v>1283</v>
      </c>
      <c r="B178" s="8"/>
      <c r="C178" s="221">
        <v>1.45637227971789</v>
      </c>
      <c r="D178" s="221">
        <v>0.85085110283256904</v>
      </c>
    </row>
    <row r="179" spans="1:4" ht="27.75" customHeight="1" x14ac:dyDescent="0.2">
      <c r="A179" s="7" t="s">
        <v>1284</v>
      </c>
      <c r="B179" s="8"/>
      <c r="C179" s="221">
        <v>3.2624740839787201</v>
      </c>
      <c r="D179" s="221">
        <v>0.86178315801975702</v>
      </c>
    </row>
    <row r="180" spans="1:4" ht="27.75" customHeight="1" x14ac:dyDescent="0.2">
      <c r="A180" s="7" t="s">
        <v>1285</v>
      </c>
      <c r="B180" s="8"/>
      <c r="C180" s="221">
        <v>1.9571302814969799E-2</v>
      </c>
      <c r="D180" s="221">
        <v>0.35108955281749799</v>
      </c>
    </row>
    <row r="181" spans="1:4" ht="27.75" customHeight="1" x14ac:dyDescent="0.2">
      <c r="A181" s="7" t="s">
        <v>1286</v>
      </c>
      <c r="B181" s="8"/>
      <c r="C181" s="221">
        <v>2.2213414841154</v>
      </c>
      <c r="D181" s="221">
        <v>0.98038463836585998</v>
      </c>
    </row>
    <row r="182" spans="1:4" ht="27.75" customHeight="1" x14ac:dyDescent="0.2">
      <c r="A182" s="7" t="s">
        <v>1287</v>
      </c>
      <c r="B182" s="8"/>
      <c r="C182" s="221">
        <v>0</v>
      </c>
      <c r="D182" s="221">
        <v>0.86044844153356703</v>
      </c>
    </row>
    <row r="183" spans="1:4" ht="27.75" customHeight="1" x14ac:dyDescent="0.2">
      <c r="A183" s="7" t="s">
        <v>1288</v>
      </c>
      <c r="B183" s="8"/>
      <c r="C183" s="221">
        <v>3.7486943106500901</v>
      </c>
      <c r="D183" s="221">
        <v>2.02588266992259</v>
      </c>
    </row>
    <row r="184" spans="1:4" ht="27.75" customHeight="1" x14ac:dyDescent="0.2">
      <c r="A184" s="7" t="s">
        <v>1289</v>
      </c>
      <c r="B184" s="8"/>
      <c r="C184" s="221">
        <v>1.2103928525339E-2</v>
      </c>
      <c r="D184" s="221">
        <v>3.02861403854997</v>
      </c>
    </row>
    <row r="185" spans="1:4" ht="27.75" customHeight="1" x14ac:dyDescent="0.2">
      <c r="A185" s="7" t="s">
        <v>1290</v>
      </c>
      <c r="B185" s="8"/>
      <c r="C185" s="221">
        <v>2.3468939191546001</v>
      </c>
      <c r="D185" s="221">
        <v>2.1497865638092502</v>
      </c>
    </row>
    <row r="186" spans="1:4" ht="27.75" customHeight="1" x14ac:dyDescent="0.2">
      <c r="A186" s="7" t="s">
        <v>1291</v>
      </c>
      <c r="B186" s="8"/>
      <c r="C186" s="221">
        <v>5.0358848336897504</v>
      </c>
      <c r="D186" s="221">
        <v>2.9422128847101798</v>
      </c>
    </row>
    <row r="187" spans="1:4" ht="27.75" customHeight="1" x14ac:dyDescent="0.2">
      <c r="A187" s="7" t="s">
        <v>1292</v>
      </c>
      <c r="B187" s="8"/>
      <c r="C187" s="221">
        <v>0.35364376727638103</v>
      </c>
      <c r="D187" s="221">
        <v>2.6992978697729302</v>
      </c>
    </row>
    <row r="188" spans="1:4" ht="27.75" customHeight="1" x14ac:dyDescent="0.2">
      <c r="A188" s="7" t="s">
        <v>1293</v>
      </c>
      <c r="B188" s="8"/>
      <c r="C188" s="221">
        <v>0.49698710988039801</v>
      </c>
      <c r="D188" s="221">
        <v>0.149659637182816</v>
      </c>
    </row>
    <row r="189" spans="1:4" ht="27.75" customHeight="1" x14ac:dyDescent="0.2">
      <c r="A189" s="7" t="s">
        <v>1294</v>
      </c>
      <c r="B189" s="8"/>
      <c r="C189" s="221">
        <v>-2.4255439648265299E-2</v>
      </c>
      <c r="D189" s="221">
        <v>3.0797811824668999</v>
      </c>
    </row>
    <row r="190" spans="1:4" ht="27.75" customHeight="1" x14ac:dyDescent="0.2">
      <c r="A190" s="7" t="s">
        <v>1295</v>
      </c>
      <c r="B190" s="8"/>
      <c r="C190" s="221">
        <v>1.02351882483893</v>
      </c>
      <c r="D190" s="221">
        <v>0.446809676368839</v>
      </c>
    </row>
    <row r="191" spans="1:4" ht="27.75" customHeight="1" x14ac:dyDescent="0.2">
      <c r="A191" s="7" t="s">
        <v>1296</v>
      </c>
      <c r="B191" s="8"/>
      <c r="C191" s="221">
        <v>0.14217753524205601</v>
      </c>
      <c r="D191" s="221">
        <v>3.13867789267209</v>
      </c>
    </row>
    <row r="192" spans="1:4" ht="27.75" customHeight="1" x14ac:dyDescent="0.2">
      <c r="A192" s="7" t="s">
        <v>1297</v>
      </c>
      <c r="B192" s="8"/>
      <c r="C192" s="221">
        <v>4.9846927674956597E-2</v>
      </c>
      <c r="D192" s="221">
        <v>1.3064250985696599</v>
      </c>
    </row>
    <row r="193" spans="1:4" ht="27.75" customHeight="1" x14ac:dyDescent="0.2">
      <c r="A193" s="7" t="s">
        <v>1298</v>
      </c>
      <c r="B193" s="8"/>
      <c r="C193" s="221">
        <v>1.6117137212575801</v>
      </c>
      <c r="D193" s="221">
        <v>1.2555234398402799</v>
      </c>
    </row>
    <row r="194" spans="1:4" ht="27.75" customHeight="1" x14ac:dyDescent="0.2">
      <c r="A194" s="7" t="s">
        <v>1299</v>
      </c>
      <c r="B194" s="8"/>
      <c r="C194" s="221">
        <v>0.12546513828960101</v>
      </c>
      <c r="D194" s="221">
        <v>4.6700688393087599</v>
      </c>
    </row>
    <row r="195" spans="1:4" ht="27.75" customHeight="1" x14ac:dyDescent="0.2">
      <c r="A195" s="7" t="s">
        <v>1300</v>
      </c>
      <c r="B195" s="8"/>
      <c r="C195" s="221">
        <v>0.33196915122361598</v>
      </c>
      <c r="D195" s="221">
        <v>4.4219631486250703</v>
      </c>
    </row>
    <row r="196" spans="1:4" ht="27.75" customHeight="1" x14ac:dyDescent="0.2">
      <c r="A196" s="7" t="s">
        <v>1301</v>
      </c>
      <c r="B196" s="8"/>
      <c r="C196" s="221">
        <v>0.169287664315624</v>
      </c>
      <c r="D196" s="221">
        <v>4.3162538721374402</v>
      </c>
    </row>
    <row r="197" spans="1:4" ht="27.75" customHeight="1" x14ac:dyDescent="0.2">
      <c r="A197" s="7" t="s">
        <v>1302</v>
      </c>
      <c r="B197" s="8"/>
      <c r="C197" s="221">
        <v>3.08833534683019E-2</v>
      </c>
      <c r="D197" s="221">
        <v>4.6550842803677801</v>
      </c>
    </row>
    <row r="198" spans="1:4" ht="27.75" customHeight="1" x14ac:dyDescent="0.2">
      <c r="A198" s="7" t="s">
        <v>1303</v>
      </c>
      <c r="B198" s="8"/>
      <c r="C198" s="221">
        <v>3.1051107681619401E-2</v>
      </c>
      <c r="D198" s="221">
        <v>6.4593249753036499</v>
      </c>
    </row>
    <row r="199" spans="1:4" ht="27.75" customHeight="1" x14ac:dyDescent="0.2">
      <c r="A199" s="7" t="s">
        <v>1304</v>
      </c>
      <c r="B199" s="8"/>
      <c r="C199" s="221">
        <v>1.62599470718169</v>
      </c>
      <c r="D199" s="221">
        <v>7.8212619405457504</v>
      </c>
    </row>
    <row r="200" spans="1:4" ht="27.75" customHeight="1" x14ac:dyDescent="0.2">
      <c r="A200" s="7" t="s">
        <v>1305</v>
      </c>
      <c r="B200" s="8"/>
      <c r="C200" s="221">
        <v>0.48899293345600298</v>
      </c>
      <c r="D200" s="221">
        <v>7.9682661765701503</v>
      </c>
    </row>
    <row r="201" spans="1:4" ht="27.75" customHeight="1" x14ac:dyDescent="0.2">
      <c r="A201" s="7" t="s">
        <v>1306</v>
      </c>
      <c r="B201" s="8"/>
      <c r="C201" s="221">
        <v>4.7049225258241401E-2</v>
      </c>
      <c r="D201" s="221">
        <v>8.0684201421169703</v>
      </c>
    </row>
    <row r="202" spans="1:4" ht="27.75" customHeight="1" x14ac:dyDescent="0.2">
      <c r="A202" s="7" t="s">
        <v>1307</v>
      </c>
      <c r="B202" s="8"/>
      <c r="C202" s="221">
        <v>5.19271722981283E-2</v>
      </c>
      <c r="D202" s="221">
        <v>4.4920645037280504</v>
      </c>
    </row>
    <row r="203" spans="1:4" ht="27.75" customHeight="1" x14ac:dyDescent="0.2">
      <c r="A203" s="7" t="s">
        <v>1308</v>
      </c>
      <c r="B203" s="8"/>
      <c r="C203" s="221">
        <v>0.21684787638417799</v>
      </c>
      <c r="D203" s="221">
        <v>6.0907827323003199</v>
      </c>
    </row>
    <row r="204" spans="1:4" ht="27.75" customHeight="1" x14ac:dyDescent="0.2">
      <c r="A204" s="7" t="s">
        <v>1309</v>
      </c>
      <c r="B204" s="8"/>
      <c r="C204" s="221">
        <v>2.1748628679892699</v>
      </c>
      <c r="D204" s="221">
        <v>5.8370567607660799</v>
      </c>
    </row>
    <row r="205" spans="1:4" ht="27.75" customHeight="1" x14ac:dyDescent="0.2">
      <c r="A205" s="7" t="s">
        <v>1310</v>
      </c>
      <c r="B205" s="8"/>
      <c r="C205" s="221">
        <v>0.14485524770430799</v>
      </c>
      <c r="D205" s="221">
        <v>7.2685280701049599</v>
      </c>
    </row>
    <row r="206" spans="1:4" ht="27.75" customHeight="1" x14ac:dyDescent="0.2">
      <c r="A206" s="7" t="s">
        <v>1311</v>
      </c>
      <c r="B206" s="8"/>
      <c r="C206" s="221">
        <v>0.78918280198045299</v>
      </c>
      <c r="D206" s="221">
        <v>5.8465842465398303</v>
      </c>
    </row>
    <row r="207" spans="1:4" ht="27.75" customHeight="1" x14ac:dyDescent="0.2">
      <c r="A207" s="7" t="s">
        <v>1312</v>
      </c>
      <c r="B207" s="8"/>
      <c r="C207" s="221">
        <v>0.44799688231896101</v>
      </c>
      <c r="D207" s="221">
        <v>6.3801852140562998</v>
      </c>
    </row>
    <row r="208" spans="1:4" ht="27.75" customHeight="1" x14ac:dyDescent="0.2">
      <c r="A208" s="7" t="s">
        <v>1313</v>
      </c>
      <c r="B208" s="8"/>
      <c r="C208" s="221">
        <v>2.7871021361529902</v>
      </c>
      <c r="D208" s="221">
        <v>5.7778945447541599</v>
      </c>
    </row>
    <row r="209" spans="1:4" ht="27.75" customHeight="1" x14ac:dyDescent="0.2">
      <c r="A209" s="7" t="s">
        <v>1314</v>
      </c>
      <c r="B209" s="8"/>
      <c r="C209" s="221">
        <v>7.1138401206958104</v>
      </c>
      <c r="D209" s="221">
        <v>6.8209786979573597</v>
      </c>
    </row>
    <row r="210" spans="1:4" ht="27.75" customHeight="1" x14ac:dyDescent="0.2">
      <c r="A210" s="7" t="s">
        <v>1315</v>
      </c>
      <c r="B210" s="8"/>
      <c r="C210" s="221">
        <v>3.88329673569232</v>
      </c>
      <c r="D210" s="221">
        <v>2.0524527394846799</v>
      </c>
    </row>
    <row r="211" spans="1:4" ht="27.75" customHeight="1" x14ac:dyDescent="0.2">
      <c r="A211" s="7" t="s">
        <v>1316</v>
      </c>
      <c r="B211" s="8"/>
      <c r="C211" s="221">
        <v>2.4987257508635401</v>
      </c>
      <c r="D211" s="221">
        <v>5.8917895306703203</v>
      </c>
    </row>
    <row r="212" spans="1:4" ht="27.75" customHeight="1" x14ac:dyDescent="0.2">
      <c r="A212" s="7" t="s">
        <v>1317</v>
      </c>
      <c r="B212" s="8"/>
      <c r="C212" s="221">
        <v>0.49472634108179298</v>
      </c>
      <c r="D212" s="221">
        <v>7.3200019282911102</v>
      </c>
    </row>
    <row r="213" spans="1:4" ht="27.75" customHeight="1" x14ac:dyDescent="0.2">
      <c r="A213" s="7" t="s">
        <v>1318</v>
      </c>
      <c r="B213" s="8"/>
      <c r="C213" s="221">
        <v>1.7804370618390899</v>
      </c>
      <c r="D213" s="221">
        <v>5.9431714714482702</v>
      </c>
    </row>
    <row r="214" spans="1:4" ht="27.75" customHeight="1" x14ac:dyDescent="0.2">
      <c r="A214" s="7" t="s">
        <v>1319</v>
      </c>
      <c r="B214" s="8"/>
      <c r="C214" s="221">
        <v>0.12108575891736301</v>
      </c>
      <c r="D214" s="221">
        <v>6.5816081123737602</v>
      </c>
    </row>
    <row r="215" spans="1:4" ht="27.75" customHeight="1" x14ac:dyDescent="0.2">
      <c r="A215" s="7" t="s">
        <v>1320</v>
      </c>
      <c r="B215" s="8"/>
      <c r="C215" s="221">
        <v>-0.207263460489781</v>
      </c>
      <c r="D215" s="221">
        <v>5.7493074686581096</v>
      </c>
    </row>
    <row r="216" spans="1:4" ht="27.75" customHeight="1" x14ac:dyDescent="0.2">
      <c r="A216" s="7" t="s">
        <v>1321</v>
      </c>
      <c r="B216" s="8"/>
      <c r="C216" s="221">
        <v>2.550085754256</v>
      </c>
      <c r="D216" s="221">
        <v>4.5741001033763897</v>
      </c>
    </row>
    <row r="217" spans="1:4" ht="27.75" customHeight="1" x14ac:dyDescent="0.2">
      <c r="A217" s="7" t="s">
        <v>1322</v>
      </c>
      <c r="B217" s="8"/>
      <c r="C217" s="221">
        <v>3.38331476417678</v>
      </c>
      <c r="D217" s="221">
        <v>2.3085107973429899</v>
      </c>
    </row>
    <row r="218" spans="1:4" ht="27.75" customHeight="1" x14ac:dyDescent="0.2">
      <c r="A218" s="7" t="s">
        <v>1323</v>
      </c>
      <c r="B218" s="8"/>
      <c r="C218" s="221">
        <v>1.81621376514157</v>
      </c>
      <c r="D218" s="221">
        <v>2.1488546468943102</v>
      </c>
    </row>
    <row r="219" spans="1:4" ht="27.75" customHeight="1" x14ac:dyDescent="0.2">
      <c r="A219" s="7" t="s">
        <v>1324</v>
      </c>
      <c r="B219" s="8"/>
      <c r="C219" s="221">
        <v>1.23833552173343</v>
      </c>
      <c r="D219" s="221">
        <v>1.2430192828175599</v>
      </c>
    </row>
    <row r="220" spans="1:4" ht="27.75" customHeight="1" x14ac:dyDescent="0.2">
      <c r="A220" s="7" t="s">
        <v>1325</v>
      </c>
      <c r="B220" s="8"/>
      <c r="C220" s="221">
        <v>3.9366756339920101</v>
      </c>
      <c r="D220" s="221">
        <v>1.32856650447909</v>
      </c>
    </row>
    <row r="221" spans="1:4" ht="27.75" customHeight="1" x14ac:dyDescent="0.2">
      <c r="A221" s="7" t="s">
        <v>1326</v>
      </c>
      <c r="B221" s="8"/>
      <c r="C221" s="221">
        <v>3.0460444842816301</v>
      </c>
      <c r="D221" s="221">
        <v>1.1864140845934199</v>
      </c>
    </row>
    <row r="222" spans="1:4" ht="27.75" customHeight="1" x14ac:dyDescent="0.2">
      <c r="A222" s="7" t="s">
        <v>1327</v>
      </c>
      <c r="B222" s="8"/>
      <c r="C222" s="221">
        <v>2.1078416529694799</v>
      </c>
      <c r="D222" s="221">
        <v>9.5552327549747798</v>
      </c>
    </row>
    <row r="223" spans="1:4" ht="27.75" customHeight="1" x14ac:dyDescent="0.2">
      <c r="A223" s="7" t="s">
        <v>1328</v>
      </c>
      <c r="B223" s="8"/>
      <c r="C223" s="221">
        <v>1.6346057796590201</v>
      </c>
      <c r="D223" s="221">
        <v>9.5904210520543405</v>
      </c>
    </row>
    <row r="224" spans="1:4" ht="27.75" customHeight="1" x14ac:dyDescent="0.2">
      <c r="A224" s="7" t="s">
        <v>1329</v>
      </c>
      <c r="B224" s="8"/>
      <c r="C224" s="221">
        <v>0.16925370459210101</v>
      </c>
      <c r="D224" s="221">
        <v>8.2010537827177998</v>
      </c>
    </row>
    <row r="225" spans="1:4" ht="27.75" customHeight="1" x14ac:dyDescent="0.2">
      <c r="A225" s="7" t="s">
        <v>1330</v>
      </c>
      <c r="B225" s="8"/>
      <c r="C225" s="221">
        <v>0.16925370459210101</v>
      </c>
      <c r="D225" s="221">
        <v>8.2010537827177998</v>
      </c>
    </row>
    <row r="226" spans="1:4" ht="27.75" customHeight="1" x14ac:dyDescent="0.2">
      <c r="A226" s="7" t="s">
        <v>1331</v>
      </c>
      <c r="B226" s="8"/>
      <c r="C226" s="221">
        <v>2.36234068789047</v>
      </c>
      <c r="D226" s="221">
        <v>3.30619013083738</v>
      </c>
    </row>
    <row r="227" spans="1:4" ht="27.75" customHeight="1" x14ac:dyDescent="0.2">
      <c r="A227" s="7" t="s">
        <v>1332</v>
      </c>
      <c r="B227" s="8"/>
      <c r="C227" s="221">
        <v>1.80522854733341</v>
      </c>
      <c r="D227" s="221">
        <v>0.33832067850676201</v>
      </c>
    </row>
    <row r="228" spans="1:4" ht="27.75" customHeight="1" x14ac:dyDescent="0.2">
      <c r="A228" s="7" t="s">
        <v>1333</v>
      </c>
      <c r="B228" s="8"/>
      <c r="C228" s="221">
        <v>5.02369770997392</v>
      </c>
      <c r="D228" s="221">
        <v>8.0192959390178302</v>
      </c>
    </row>
    <row r="229" spans="1:4" ht="27.75" customHeight="1" x14ac:dyDescent="0.2">
      <c r="A229" s="7" t="s">
        <v>1334</v>
      </c>
      <c r="B229" s="8"/>
      <c r="C229" s="221">
        <v>1.0496046088708</v>
      </c>
      <c r="D229" s="221">
        <v>-0.44415215374137801</v>
      </c>
    </row>
    <row r="230" spans="1:4" ht="27.75" customHeight="1" x14ac:dyDescent="0.2">
      <c r="A230" s="7" t="s">
        <v>1335</v>
      </c>
      <c r="B230" s="8"/>
      <c r="C230" s="221">
        <v>3.4367077306699501</v>
      </c>
      <c r="D230" s="221">
        <v>0.94476357297067604</v>
      </c>
    </row>
    <row r="231" spans="1:4" ht="27.75" customHeight="1" x14ac:dyDescent="0.2">
      <c r="A231" s="7" t="s">
        <v>1336</v>
      </c>
      <c r="B231" s="8"/>
      <c r="C231" s="221">
        <v>0.64889370312900696</v>
      </c>
      <c r="D231" s="221">
        <v>0.75622215120377301</v>
      </c>
    </row>
    <row r="232" spans="1:4" ht="27.75" customHeight="1" x14ac:dyDescent="0.2">
      <c r="A232" s="7" t="s">
        <v>1337</v>
      </c>
      <c r="B232" s="8"/>
      <c r="C232" s="221">
        <v>2.8887106674054399</v>
      </c>
      <c r="D232" s="221">
        <v>0.52357559505189899</v>
      </c>
    </row>
    <row r="233" spans="1:4" ht="27.75" customHeight="1" x14ac:dyDescent="0.2">
      <c r="A233" s="7" t="s">
        <v>1338</v>
      </c>
      <c r="B233" s="8"/>
      <c r="C233" s="221">
        <v>0.63794878769754904</v>
      </c>
      <c r="D233" s="221">
        <v>0.75097686042145195</v>
      </c>
    </row>
    <row r="234" spans="1:4" ht="27.75" customHeight="1" x14ac:dyDescent="0.2">
      <c r="A234" s="7" t="s">
        <v>1339</v>
      </c>
      <c r="B234" s="8"/>
      <c r="C234" s="221">
        <v>4.4422975166207603</v>
      </c>
      <c r="D234" s="221">
        <v>0.66452817107328699</v>
      </c>
    </row>
    <row r="235" spans="1:4" ht="27.75" customHeight="1" x14ac:dyDescent="0.2">
      <c r="A235" s="7" t="s">
        <v>1340</v>
      </c>
      <c r="B235" s="8"/>
      <c r="C235" s="221">
        <v>7.8159078558324296E-2</v>
      </c>
      <c r="D235" s="221">
        <v>0.94360651853042798</v>
      </c>
    </row>
    <row r="236" spans="1:4" ht="27.75" customHeight="1" x14ac:dyDescent="0.2">
      <c r="A236" s="7" t="s">
        <v>1341</v>
      </c>
      <c r="B236" s="8"/>
      <c r="C236" s="221">
        <v>0.64951905504582197</v>
      </c>
      <c r="D236" s="221">
        <v>0.76070753384340095</v>
      </c>
    </row>
    <row r="237" spans="1:4" ht="27.75" customHeight="1" x14ac:dyDescent="0.2">
      <c r="A237" s="7" t="s">
        <v>1342</v>
      </c>
      <c r="B237" s="8"/>
      <c r="C237" s="221">
        <v>6.8143593458400695E-2</v>
      </c>
      <c r="D237" s="221">
        <v>6.84446693180357</v>
      </c>
    </row>
    <row r="238" spans="1:4" ht="27.75" customHeight="1" x14ac:dyDescent="0.2">
      <c r="A238" s="7" t="s">
        <v>1343</v>
      </c>
      <c r="B238" s="8"/>
      <c r="C238" s="221">
        <v>0.31643162041765699</v>
      </c>
      <c r="D238" s="221">
        <v>-0.85338833118132995</v>
      </c>
    </row>
    <row r="239" spans="1:4" ht="27.75" customHeight="1" x14ac:dyDescent="0.2">
      <c r="A239" s="7" t="s">
        <v>1344</v>
      </c>
      <c r="B239" s="8"/>
      <c r="C239" s="221">
        <v>2.2373036181387498</v>
      </c>
      <c r="D239" s="221">
        <v>0.76032218922123895</v>
      </c>
    </row>
    <row r="240" spans="1:4" ht="27.75" customHeight="1" x14ac:dyDescent="0.2">
      <c r="A240" s="7" t="s">
        <v>1345</v>
      </c>
      <c r="B240" s="8"/>
      <c r="C240" s="221">
        <v>2.6727855752674801</v>
      </c>
      <c r="D240" s="221">
        <v>0.611820492370304</v>
      </c>
    </row>
    <row r="241" spans="1:4" ht="27.75" customHeight="1" x14ac:dyDescent="0.2">
      <c r="A241" s="7" t="s">
        <v>1346</v>
      </c>
      <c r="B241" s="8"/>
      <c r="C241" s="221">
        <v>0.52275261068506895</v>
      </c>
      <c r="D241" s="221">
        <v>-2.6736141882850699</v>
      </c>
    </row>
    <row r="242" spans="1:4" ht="27.75" customHeight="1" x14ac:dyDescent="0.2">
      <c r="A242" s="7" t="s">
        <v>1347</v>
      </c>
      <c r="B242" s="8"/>
      <c r="C242" s="221">
        <v>1.026157254535</v>
      </c>
      <c r="D242" s="221">
        <v>4.4286307195463799</v>
      </c>
    </row>
    <row r="243" spans="1:4" ht="27.75" customHeight="1" x14ac:dyDescent="0.2">
      <c r="A243" s="7" t="s">
        <v>1348</v>
      </c>
      <c r="B243" s="8"/>
      <c r="C243" s="221">
        <v>2.4191361922060501</v>
      </c>
      <c r="D243" s="221">
        <v>2.49991060725355</v>
      </c>
    </row>
    <row r="244" spans="1:4" ht="27.75" customHeight="1" x14ac:dyDescent="0.2">
      <c r="A244" s="7" t="s">
        <v>1349</v>
      </c>
      <c r="B244" s="8"/>
      <c r="C244" s="221">
        <v>0</v>
      </c>
      <c r="D244" s="221">
        <v>1.8491749592900799</v>
      </c>
    </row>
    <row r="245" spans="1:4" ht="27.75" customHeight="1" x14ac:dyDescent="0.2">
      <c r="A245" s="7" t="s">
        <v>1350</v>
      </c>
      <c r="B245" s="8"/>
      <c r="C245" s="221">
        <v>1.0565954217648701</v>
      </c>
      <c r="D245" s="221">
        <v>2.6734471184600102</v>
      </c>
    </row>
    <row r="246" spans="1:4" ht="27.75" customHeight="1" x14ac:dyDescent="0.2">
      <c r="A246" s="7" t="s">
        <v>1351</v>
      </c>
      <c r="B246" s="8"/>
      <c r="C246" s="221">
        <v>4.78930997244853E-2</v>
      </c>
      <c r="D246" s="221">
        <v>2.5967313866746</v>
      </c>
    </row>
    <row r="247" spans="1:4" ht="27.75" customHeight="1" x14ac:dyDescent="0.2">
      <c r="A247" s="7" t="s">
        <v>1352</v>
      </c>
      <c r="B247" s="8"/>
      <c r="C247" s="221">
        <v>0.53830982241501801</v>
      </c>
      <c r="D247" s="221">
        <v>-2.6781719066119298</v>
      </c>
    </row>
    <row r="248" spans="1:4" ht="27.75" customHeight="1" x14ac:dyDescent="0.2">
      <c r="A248" s="7" t="s">
        <v>1353</v>
      </c>
      <c r="B248" s="8"/>
      <c r="C248" s="221">
        <v>0.40586011786491999</v>
      </c>
      <c r="D248" s="221">
        <v>5.4977129484248604</v>
      </c>
    </row>
    <row r="249" spans="1:4" ht="27.75" customHeight="1" x14ac:dyDescent="0.2">
      <c r="A249" s="7" t="s">
        <v>1354</v>
      </c>
      <c r="B249" s="8"/>
      <c r="C249" s="221">
        <v>0.41921584912516302</v>
      </c>
      <c r="D249" s="221">
        <v>3.01077712696397</v>
      </c>
    </row>
    <row r="250" spans="1:4" ht="27.75" customHeight="1" x14ac:dyDescent="0.2">
      <c r="A250" s="7" t="s">
        <v>1355</v>
      </c>
      <c r="B250" s="8"/>
      <c r="C250" s="221">
        <v>0.104733164586675</v>
      </c>
      <c r="D250" s="221">
        <v>1.0094707254037301</v>
      </c>
    </row>
    <row r="251" spans="1:4" ht="27.75" customHeight="1" x14ac:dyDescent="0.2">
      <c r="A251" s="7" t="s">
        <v>1356</v>
      </c>
      <c r="B251" s="8"/>
      <c r="C251" s="221">
        <v>0.73064351802794303</v>
      </c>
      <c r="D251" s="221">
        <v>0.78905102148638795</v>
      </c>
    </row>
    <row r="252" spans="1:4" ht="27.75" customHeight="1" x14ac:dyDescent="0.2">
      <c r="A252" s="7" t="s">
        <v>1357</v>
      </c>
      <c r="B252" s="8"/>
      <c r="C252" s="221">
        <v>9.1740792780927206E-3</v>
      </c>
      <c r="D252" s="221">
        <v>0.63196003852251803</v>
      </c>
    </row>
    <row r="253" spans="1:4" ht="27.75" customHeight="1" x14ac:dyDescent="0.2">
      <c r="A253" s="7" t="s">
        <v>1358</v>
      </c>
      <c r="B253" s="8"/>
      <c r="C253" s="221">
        <v>0.141048692958609</v>
      </c>
      <c r="D253" s="221">
        <v>1.4310197764319601</v>
      </c>
    </row>
    <row r="254" spans="1:4" ht="27.75" customHeight="1" x14ac:dyDescent="0.2">
      <c r="A254" s="7" t="s">
        <v>1359</v>
      </c>
      <c r="B254" s="8"/>
      <c r="C254" s="221">
        <v>0.82486448268995705</v>
      </c>
      <c r="D254" s="221">
        <v>0.41563818041432898</v>
      </c>
    </row>
    <row r="255" spans="1:4" ht="27.75" customHeight="1" x14ac:dyDescent="0.2">
      <c r="A255" s="7" t="s">
        <v>1360</v>
      </c>
      <c r="B255" s="8"/>
      <c r="C255" s="221">
        <v>0.25913247669601902</v>
      </c>
      <c r="D255" s="221">
        <v>0.214014129998085</v>
      </c>
    </row>
    <row r="256" spans="1:4" ht="27.75" customHeight="1" x14ac:dyDescent="0.2">
      <c r="A256" s="7" t="s">
        <v>1361</v>
      </c>
      <c r="B256" s="8"/>
      <c r="C256" s="221">
        <v>2.3646358764666</v>
      </c>
      <c r="D256" s="221">
        <v>0.88684716845475198</v>
      </c>
    </row>
    <row r="257" spans="1:4" ht="27.75" customHeight="1" x14ac:dyDescent="0.2">
      <c r="A257" s="7" t="s">
        <v>1362</v>
      </c>
      <c r="B257" s="8"/>
      <c r="C257" s="221">
        <v>0.52233150844236498</v>
      </c>
      <c r="D257" s="221">
        <v>0.63281571890104704</v>
      </c>
    </row>
    <row r="258" spans="1:4" ht="27.75" customHeight="1" x14ac:dyDescent="0.2">
      <c r="A258" s="7" t="s">
        <v>1363</v>
      </c>
      <c r="B258" s="8"/>
      <c r="C258" s="221">
        <v>4.2082260690787798</v>
      </c>
      <c r="D258" s="221">
        <v>0.153751598229348</v>
      </c>
    </row>
    <row r="259" spans="1:4" ht="27.75" customHeight="1" x14ac:dyDescent="0.2">
      <c r="A259" s="7" t="s">
        <v>1364</v>
      </c>
      <c r="B259" s="8"/>
      <c r="C259" s="221">
        <v>2.7315862338602299</v>
      </c>
      <c r="D259" s="221">
        <v>0.92708889850446496</v>
      </c>
    </row>
    <row r="260" spans="1:4" ht="27.75" customHeight="1" x14ac:dyDescent="0.2">
      <c r="A260" s="7" t="s">
        <v>1365</v>
      </c>
      <c r="B260" s="8"/>
      <c r="C260" s="221">
        <v>0.43363462749341602</v>
      </c>
      <c r="D260" s="221">
        <v>1.2037763857828601</v>
      </c>
    </row>
    <row r="261" spans="1:4" ht="27.75" customHeight="1" x14ac:dyDescent="0.2">
      <c r="A261" s="7" t="s">
        <v>1366</v>
      </c>
      <c r="B261" s="8"/>
      <c r="C261" s="221">
        <v>2.9223316941458299</v>
      </c>
      <c r="D261" s="221">
        <v>2.0157046879791798</v>
      </c>
    </row>
    <row r="262" spans="1:4" ht="27.75" customHeight="1" x14ac:dyDescent="0.2">
      <c r="A262" s="7" t="s">
        <v>1367</v>
      </c>
      <c r="B262" s="8"/>
      <c r="C262" s="221">
        <v>7.9378550005707602</v>
      </c>
      <c r="D262" s="221">
        <v>1.2659015990067</v>
      </c>
    </row>
    <row r="263" spans="1:4" ht="27.75" customHeight="1" x14ac:dyDescent="0.2">
      <c r="A263" s="7" t="s">
        <v>1368</v>
      </c>
      <c r="B263" s="8"/>
      <c r="C263" s="221">
        <v>0.51668146073830401</v>
      </c>
      <c r="D263" s="221">
        <v>2.4841880054375101</v>
      </c>
    </row>
    <row r="264" spans="1:4" ht="27.75" customHeight="1" x14ac:dyDescent="0.2">
      <c r="A264" s="7" t="s">
        <v>1369</v>
      </c>
      <c r="B264" s="8"/>
      <c r="C264" s="221">
        <v>0.578884330775568</v>
      </c>
      <c r="D264" s="221">
        <v>2.4974858205524302</v>
      </c>
    </row>
    <row r="265" spans="1:4" ht="27.75" customHeight="1" x14ac:dyDescent="0.2">
      <c r="A265" s="7" t="s">
        <v>1370</v>
      </c>
      <c r="B265" s="8"/>
      <c r="C265" s="221">
        <v>1.5220369520413899</v>
      </c>
      <c r="D265" s="221">
        <v>5.3554704399640602</v>
      </c>
    </row>
    <row r="266" spans="1:4" ht="27.75" customHeight="1" x14ac:dyDescent="0.2">
      <c r="A266" s="7" t="s">
        <v>1371</v>
      </c>
      <c r="B266" s="8"/>
      <c r="C266" s="221">
        <v>1.8177079256445401</v>
      </c>
      <c r="D266" s="221">
        <v>2.1648868058536701</v>
      </c>
    </row>
    <row r="267" spans="1:4" ht="27.75" customHeight="1" x14ac:dyDescent="0.2">
      <c r="A267" s="7" t="s">
        <v>1372</v>
      </c>
      <c r="B267" s="8"/>
      <c r="C267" s="221">
        <v>3.02510922961019</v>
      </c>
      <c r="D267" s="221">
        <v>0.241715722361109</v>
      </c>
    </row>
    <row r="268" spans="1:4" ht="27.75" customHeight="1" x14ac:dyDescent="0.2">
      <c r="A268" s="7" t="s">
        <v>1373</v>
      </c>
      <c r="B268" s="8"/>
      <c r="C268" s="221">
        <v>0.12071615439845</v>
      </c>
      <c r="D268" s="221">
        <v>0.31032364465797402</v>
      </c>
    </row>
    <row r="269" spans="1:4" ht="27.75" customHeight="1" x14ac:dyDescent="0.2">
      <c r="A269" s="7" t="s">
        <v>1374</v>
      </c>
      <c r="B269" s="8"/>
      <c r="C269" s="221">
        <v>4.1031066791645601E-2</v>
      </c>
      <c r="D269" s="221">
        <v>0.56513648969588604</v>
      </c>
    </row>
    <row r="270" spans="1:4" ht="27.75" customHeight="1" x14ac:dyDescent="0.2">
      <c r="A270" s="7" t="s">
        <v>1375</v>
      </c>
      <c r="B270" s="8"/>
      <c r="C270" s="221">
        <v>4.2825156530869304</v>
      </c>
      <c r="D270" s="221">
        <v>0.53925092842879396</v>
      </c>
    </row>
    <row r="271" spans="1:4" ht="27.75" customHeight="1" x14ac:dyDescent="0.2">
      <c r="A271" s="7" t="s">
        <v>1376</v>
      </c>
      <c r="B271" s="8"/>
      <c r="C271" s="221">
        <v>0.26276055604680698</v>
      </c>
      <c r="D271" s="221">
        <v>1.56605017675738</v>
      </c>
    </row>
    <row r="272" spans="1:4" ht="27.75" customHeight="1" x14ac:dyDescent="0.2">
      <c r="A272" s="7" t="s">
        <v>1377</v>
      </c>
      <c r="B272" s="8"/>
      <c r="C272" s="221">
        <v>6.6588011965616999E-3</v>
      </c>
      <c r="D272" s="221">
        <v>2.77892002199073</v>
      </c>
    </row>
    <row r="273" spans="1:4" ht="27.75" customHeight="1" x14ac:dyDescent="0.2">
      <c r="A273" s="7" t="s">
        <v>1378</v>
      </c>
      <c r="B273" s="8"/>
      <c r="C273" s="221">
        <v>3.9386654740623901</v>
      </c>
      <c r="D273" s="221">
        <v>3.7481160874903101</v>
      </c>
    </row>
    <row r="274" spans="1:4" ht="27.75" customHeight="1" x14ac:dyDescent="0.2">
      <c r="A274" s="7" t="s">
        <v>1379</v>
      </c>
      <c r="B274" s="8"/>
      <c r="C274" s="221">
        <v>1.88537889213011</v>
      </c>
      <c r="D274" s="221">
        <v>4.3035636517079503</v>
      </c>
    </row>
    <row r="275" spans="1:4" ht="27.75" customHeight="1" x14ac:dyDescent="0.2">
      <c r="A275" s="7" t="s">
        <v>1380</v>
      </c>
      <c r="B275" s="8"/>
      <c r="C275" s="221">
        <v>2.2456463473018702</v>
      </c>
      <c r="D275" s="221">
        <v>2.2725732858446599</v>
      </c>
    </row>
    <row r="276" spans="1:4" ht="27.75" customHeight="1" x14ac:dyDescent="0.2">
      <c r="A276" s="7" t="s">
        <v>1381</v>
      </c>
      <c r="B276" s="8"/>
      <c r="C276" s="221">
        <v>0.60921452204472604</v>
      </c>
      <c r="D276" s="221">
        <v>2.7632167942218202</v>
      </c>
    </row>
    <row r="277" spans="1:4" ht="27.75" customHeight="1" x14ac:dyDescent="0.2">
      <c r="A277" s="7" t="s">
        <v>1382</v>
      </c>
      <c r="B277" s="8"/>
      <c r="C277" s="221">
        <v>0.442854144067998</v>
      </c>
      <c r="D277" s="221">
        <v>1.55568101313871</v>
      </c>
    </row>
    <row r="278" spans="1:4" ht="27.75" customHeight="1" x14ac:dyDescent="0.2">
      <c r="A278" s="7" t="s">
        <v>1383</v>
      </c>
      <c r="B278" s="8"/>
      <c r="C278" s="221">
        <v>1.81003184249664</v>
      </c>
      <c r="D278" s="221">
        <v>7.4128475234382103</v>
      </c>
    </row>
    <row r="279" spans="1:4" ht="27.75" customHeight="1" x14ac:dyDescent="0.2">
      <c r="A279" s="7" t="s">
        <v>1384</v>
      </c>
      <c r="B279" s="8"/>
      <c r="C279" s="221">
        <v>3.46058522816153E-3</v>
      </c>
      <c r="D279" s="221">
        <v>0.25252916245338902</v>
      </c>
    </row>
    <row r="280" spans="1:4" ht="27.75" customHeight="1" x14ac:dyDescent="0.2">
      <c r="A280" s="7" t="s">
        <v>1385</v>
      </c>
      <c r="B280" s="8"/>
      <c r="C280" s="221">
        <v>1.04586736533906</v>
      </c>
      <c r="D280" s="221">
        <v>1.9882332417885201E-2</v>
      </c>
    </row>
    <row r="281" spans="1:4" ht="27.75" customHeight="1" x14ac:dyDescent="0.2">
      <c r="A281" s="7" t="s">
        <v>1386</v>
      </c>
      <c r="B281" s="8"/>
      <c r="C281" s="221">
        <v>3.0585571599670701E-2</v>
      </c>
      <c r="D281" s="221">
        <v>1.75072660212814</v>
      </c>
    </row>
    <row r="282" spans="1:4" ht="27.75" customHeight="1" x14ac:dyDescent="0.2">
      <c r="A282" s="7" t="s">
        <v>1387</v>
      </c>
      <c r="B282" s="8"/>
      <c r="C282" s="221">
        <v>1.1539213984154399</v>
      </c>
      <c r="D282" s="221">
        <v>1.5615962571453399</v>
      </c>
    </row>
    <row r="283" spans="1:4" ht="27.75" customHeight="1" x14ac:dyDescent="0.2">
      <c r="A283" s="7" t="s">
        <v>1388</v>
      </c>
      <c r="B283" s="8"/>
      <c r="C283" s="221">
        <v>0.83551575789205901</v>
      </c>
      <c r="D283" s="221">
        <v>3.2240266896696999</v>
      </c>
    </row>
    <row r="284" spans="1:4" ht="27.75" customHeight="1" x14ac:dyDescent="0.2">
      <c r="A284" s="7" t="s">
        <v>1389</v>
      </c>
      <c r="B284" s="8"/>
      <c r="C284" s="221">
        <v>2.4327272076092701</v>
      </c>
      <c r="D284" s="221">
        <v>3.1993190408157899</v>
      </c>
    </row>
    <row r="285" spans="1:4" ht="27.75" customHeight="1" x14ac:dyDescent="0.2">
      <c r="A285" s="7" t="s">
        <v>1390</v>
      </c>
      <c r="B285" s="8"/>
      <c r="C285" s="221">
        <v>0.48527858661309897</v>
      </c>
      <c r="D285" s="221">
        <v>4.4167760962717102</v>
      </c>
    </row>
    <row r="286" spans="1:4" ht="27.75" customHeight="1" x14ac:dyDescent="0.2">
      <c r="A286" s="7" t="s">
        <v>1391</v>
      </c>
      <c r="B286" s="8"/>
      <c r="C286" s="221">
        <v>3.8653387439951499</v>
      </c>
      <c r="D286" s="221">
        <v>3.9975040618675202</v>
      </c>
    </row>
    <row r="287" spans="1:4" ht="27.75" customHeight="1" x14ac:dyDescent="0.2">
      <c r="A287" s="7" t="s">
        <v>1392</v>
      </c>
      <c r="B287" s="8"/>
      <c r="C287" s="221">
        <v>3.6464606873949199</v>
      </c>
      <c r="D287" s="221">
        <v>8.1428539732682594</v>
      </c>
    </row>
    <row r="288" spans="1:4" ht="27.75" customHeight="1" x14ac:dyDescent="0.2">
      <c r="A288" s="7" t="s">
        <v>1393</v>
      </c>
      <c r="B288" s="8"/>
      <c r="C288" s="221">
        <v>0.73060729068934704</v>
      </c>
      <c r="D288" s="221">
        <v>10.164007766424399</v>
      </c>
    </row>
    <row r="289" spans="1:4" ht="27.75" customHeight="1" x14ac:dyDescent="0.2">
      <c r="A289" s="7" t="s">
        <v>1394</v>
      </c>
      <c r="B289" s="8"/>
      <c r="C289" s="221">
        <v>5.5265709151667099E-2</v>
      </c>
      <c r="D289" s="221">
        <v>4.4048353571734502</v>
      </c>
    </row>
    <row r="290" spans="1:4" ht="27.75" customHeight="1" x14ac:dyDescent="0.2">
      <c r="A290" s="7" t="s">
        <v>1395</v>
      </c>
      <c r="B290" s="8"/>
      <c r="C290" s="221">
        <v>0.80103686502503701</v>
      </c>
      <c r="D290" s="221">
        <v>4.1875052957374601</v>
      </c>
    </row>
    <row r="291" spans="1:4" ht="27.75" customHeight="1" x14ac:dyDescent="0.2">
      <c r="A291" s="7" t="s">
        <v>1396</v>
      </c>
      <c r="B291" s="8"/>
      <c r="C291" s="221">
        <v>2.4801059589289598</v>
      </c>
      <c r="D291" s="221">
        <v>9.0805501826867001</v>
      </c>
    </row>
    <row r="292" spans="1:4" ht="27.75" customHeight="1" x14ac:dyDescent="0.2">
      <c r="A292" s="7" t="s">
        <v>1397</v>
      </c>
      <c r="B292" s="8"/>
      <c r="C292" s="221">
        <v>0.43951094340924302</v>
      </c>
      <c r="D292" s="221">
        <v>10.2894967210327</v>
      </c>
    </row>
    <row r="293" spans="1:4" ht="27.75" customHeight="1" x14ac:dyDescent="0.2">
      <c r="A293" s="7" t="s">
        <v>1398</v>
      </c>
      <c r="B293" s="8"/>
      <c r="C293" s="221">
        <v>1.4899872040467499</v>
      </c>
      <c r="D293" s="221">
        <v>10.3398895464052</v>
      </c>
    </row>
    <row r="294" spans="1:4" ht="27.75" customHeight="1" x14ac:dyDescent="0.2">
      <c r="A294" s="7" t="s">
        <v>1399</v>
      </c>
      <c r="B294" s="8"/>
      <c r="C294" s="221">
        <v>8.6949801122539999E-2</v>
      </c>
      <c r="D294" s="221">
        <v>0.36547898763995101</v>
      </c>
    </row>
    <row r="295" spans="1:4" ht="27.75" customHeight="1" x14ac:dyDescent="0.2">
      <c r="A295" s="7" t="s">
        <v>1400</v>
      </c>
      <c r="B295" s="8"/>
      <c r="C295" s="221">
        <v>0.23268291552206399</v>
      </c>
      <c r="D295" s="221">
        <v>0.96967845372236205</v>
      </c>
    </row>
    <row r="296" spans="1:4" ht="27.75" customHeight="1" x14ac:dyDescent="0.2">
      <c r="A296" s="7" t="s">
        <v>1401</v>
      </c>
      <c r="B296" s="8"/>
      <c r="C296" s="221">
        <v>2.6263931283394298E-2</v>
      </c>
      <c r="D296" s="221">
        <v>0.374384559466103</v>
      </c>
    </row>
    <row r="297" spans="1:4" ht="27.75" customHeight="1" x14ac:dyDescent="0.2">
      <c r="A297" s="7" t="s">
        <v>1402</v>
      </c>
      <c r="B297" s="8"/>
      <c r="C297" s="221">
        <v>2.7097356768081299E-2</v>
      </c>
      <c r="D297" s="221">
        <v>0.368874821100723</v>
      </c>
    </row>
    <row r="298" spans="1:4" ht="27.75" customHeight="1" x14ac:dyDescent="0.2">
      <c r="A298" s="7" t="s">
        <v>1403</v>
      </c>
      <c r="B298" s="8"/>
      <c r="C298" s="221">
        <v>7.7900421379842294E-2</v>
      </c>
      <c r="D298" s="221">
        <v>0.36452320826444801</v>
      </c>
    </row>
    <row r="299" spans="1:4" ht="27.75" customHeight="1" x14ac:dyDescent="0.2">
      <c r="A299" s="7" t="s">
        <v>1404</v>
      </c>
      <c r="B299" s="8"/>
      <c r="C299" s="221">
        <v>0.42574353496043899</v>
      </c>
      <c r="D299" s="221">
        <v>8.2500080341126996</v>
      </c>
    </row>
    <row r="300" spans="1:4" ht="27.75" customHeight="1" x14ac:dyDescent="0.2">
      <c r="A300" s="7" t="s">
        <v>1405</v>
      </c>
      <c r="B300" s="8"/>
      <c r="C300" s="221">
        <v>4.9602419337472599</v>
      </c>
      <c r="D300" s="221">
        <v>11.9197244683593</v>
      </c>
    </row>
    <row r="301" spans="1:4" ht="27.75" customHeight="1" x14ac:dyDescent="0.2">
      <c r="A301" s="7" t="s">
        <v>1406</v>
      </c>
      <c r="B301" s="8"/>
      <c r="C301" s="221">
        <v>3.2103885279884801</v>
      </c>
      <c r="D301" s="221">
        <v>8.2239894206155597</v>
      </c>
    </row>
    <row r="302" spans="1:4" ht="27.75" customHeight="1" x14ac:dyDescent="0.2">
      <c r="A302" s="7" t="s">
        <v>1407</v>
      </c>
      <c r="B302" s="8"/>
      <c r="C302" s="221">
        <v>1.2356669497314801</v>
      </c>
      <c r="D302" s="221">
        <v>6.9218532114960798</v>
      </c>
    </row>
    <row r="303" spans="1:4" ht="27.75" customHeight="1" x14ac:dyDescent="0.2">
      <c r="A303" s="7" t="s">
        <v>1408</v>
      </c>
      <c r="B303" s="8"/>
      <c r="C303" s="221">
        <v>3.13157768840991</v>
      </c>
      <c r="D303" s="221">
        <v>6.8638018332010304</v>
      </c>
    </row>
    <row r="304" spans="1:4" ht="27.75" customHeight="1" x14ac:dyDescent="0.2">
      <c r="A304" s="7" t="s">
        <v>1409</v>
      </c>
      <c r="B304" s="8"/>
      <c r="C304" s="221">
        <v>2.27454168992295</v>
      </c>
      <c r="D304" s="221">
        <v>0.122972376252895</v>
      </c>
    </row>
    <row r="305" spans="1:4" ht="27.75" customHeight="1" x14ac:dyDescent="0.2">
      <c r="A305" s="7" t="s">
        <v>1410</v>
      </c>
      <c r="B305" s="8"/>
      <c r="C305" s="221">
        <v>0</v>
      </c>
      <c r="D305" s="221">
        <v>0.80694026644620098</v>
      </c>
    </row>
    <row r="306" spans="1:4" ht="27.75" customHeight="1" x14ac:dyDescent="0.2">
      <c r="A306" s="7" t="s">
        <v>1411</v>
      </c>
      <c r="B306" s="8"/>
      <c r="C306" s="221">
        <v>1.04797482345291</v>
      </c>
      <c r="D306" s="221">
        <v>3.45643344500724</v>
      </c>
    </row>
    <row r="307" spans="1:4" ht="27.75" customHeight="1" x14ac:dyDescent="0.2">
      <c r="A307" s="7" t="s">
        <v>1412</v>
      </c>
      <c r="B307" s="8"/>
      <c r="C307" s="221">
        <v>0.65403380263809696</v>
      </c>
      <c r="D307" s="221">
        <v>0.118252073368912</v>
      </c>
    </row>
    <row r="308" spans="1:4" ht="27.75" customHeight="1" x14ac:dyDescent="0.2">
      <c r="A308" s="7" t="s">
        <v>1413</v>
      </c>
      <c r="B308" s="8"/>
      <c r="C308" s="221">
        <v>6.3517754922130201E-2</v>
      </c>
      <c r="D308" s="221">
        <v>0.75765676273948301</v>
      </c>
    </row>
    <row r="309" spans="1:4" ht="27.75" customHeight="1" x14ac:dyDescent="0.2">
      <c r="A309" s="7" t="s">
        <v>1414</v>
      </c>
      <c r="B309" s="8"/>
      <c r="C309" s="221">
        <v>0</v>
      </c>
      <c r="D309" s="221">
        <v>0</v>
      </c>
    </row>
    <row r="310" spans="1:4" ht="27.75" customHeight="1" x14ac:dyDescent="0.2">
      <c r="A310" s="7" t="s">
        <v>1415</v>
      </c>
      <c r="B310" s="8"/>
      <c r="C310" s="221">
        <v>0</v>
      </c>
      <c r="D310" s="221">
        <v>0</v>
      </c>
    </row>
    <row r="311" spans="1:4" ht="27.75" customHeight="1" x14ac:dyDescent="0.2">
      <c r="A311" s="7" t="s">
        <v>1416</v>
      </c>
      <c r="B311" s="8"/>
      <c r="C311" s="221">
        <v>0</v>
      </c>
      <c r="D311" s="221">
        <v>0</v>
      </c>
    </row>
    <row r="312" spans="1:4" ht="27.75" customHeight="1" x14ac:dyDescent="0.2">
      <c r="A312" s="7" t="s">
        <v>1417</v>
      </c>
      <c r="B312" s="8"/>
      <c r="C312" s="221">
        <v>1.2620024803333401</v>
      </c>
      <c r="D312" s="221">
        <v>0.68706910033527602</v>
      </c>
    </row>
    <row r="313" spans="1:4" ht="27.75" customHeight="1" x14ac:dyDescent="0.2">
      <c r="A313" s="7" t="s">
        <v>1418</v>
      </c>
      <c r="B313" s="8"/>
      <c r="C313" s="221">
        <v>1.88188536767667</v>
      </c>
      <c r="D313" s="221">
        <v>0</v>
      </c>
    </row>
    <row r="314" spans="1:4" ht="27.75" customHeight="1" x14ac:dyDescent="0.2">
      <c r="A314" s="7"/>
      <c r="B314" s="8"/>
      <c r="C314" s="221"/>
      <c r="D314" s="221"/>
    </row>
    <row r="315" spans="1:4" ht="27.75" customHeight="1" x14ac:dyDescent="0.2">
      <c r="A315" s="7"/>
      <c r="B315" s="8"/>
      <c r="C315" s="221"/>
      <c r="D315" s="221"/>
    </row>
    <row r="316" spans="1:4" ht="27.75" customHeight="1" x14ac:dyDescent="0.2">
      <c r="A316" s="7"/>
      <c r="B316" s="8"/>
      <c r="C316" s="221"/>
      <c r="D316" s="221"/>
    </row>
    <row r="317" spans="1:4" ht="27.75" customHeight="1" x14ac:dyDescent="0.2">
      <c r="A317" s="7"/>
      <c r="B317" s="8"/>
      <c r="C317" s="221"/>
      <c r="D317" s="221"/>
    </row>
    <row r="318" spans="1:4" ht="27.75" customHeight="1" x14ac:dyDescent="0.2">
      <c r="A318" s="7"/>
      <c r="B318" s="8"/>
      <c r="C318" s="221"/>
      <c r="D318" s="221"/>
    </row>
    <row r="319" spans="1:4" ht="27.75" customHeight="1" x14ac:dyDescent="0.2">
      <c r="A319" s="7"/>
      <c r="B319" s="8"/>
      <c r="C319" s="221"/>
      <c r="D319" s="221"/>
    </row>
    <row r="320" spans="1:4" ht="27.75" customHeight="1" x14ac:dyDescent="0.2">
      <c r="A320" s="7"/>
      <c r="B320" s="8"/>
      <c r="C320" s="221"/>
      <c r="D320" s="221"/>
    </row>
    <row r="321" spans="1:4" ht="27.75" customHeight="1" x14ac:dyDescent="0.2">
      <c r="A321" s="7"/>
      <c r="B321" s="8"/>
      <c r="C321" s="221"/>
      <c r="D321" s="221"/>
    </row>
    <row r="322" spans="1:4" ht="27.75" customHeight="1" x14ac:dyDescent="0.2">
      <c r="A322" s="7"/>
      <c r="B322" s="8"/>
      <c r="C322" s="221"/>
      <c r="D322" s="221"/>
    </row>
    <row r="323" spans="1:4" ht="27.75" customHeight="1" x14ac:dyDescent="0.2">
      <c r="A323" s="7"/>
      <c r="B323" s="8"/>
      <c r="C323" s="221"/>
      <c r="D323" s="221"/>
    </row>
    <row r="324" spans="1:4" ht="27.75" customHeight="1" x14ac:dyDescent="0.2">
      <c r="A324" s="7"/>
      <c r="B324" s="8"/>
      <c r="C324" s="221"/>
      <c r="D324" s="221"/>
    </row>
    <row r="325" spans="1:4" ht="27.75" customHeight="1" x14ac:dyDescent="0.2">
      <c r="A325" s="7"/>
      <c r="B325" s="8"/>
      <c r="C325" s="221"/>
      <c r="D325" s="221"/>
    </row>
    <row r="326" spans="1:4" ht="27.75" customHeight="1" x14ac:dyDescent="0.2">
      <c r="A326" s="7"/>
      <c r="B326" s="8"/>
      <c r="C326" s="221"/>
      <c r="D326" s="221"/>
    </row>
    <row r="327" spans="1:4" ht="27.75" customHeight="1" x14ac:dyDescent="0.2">
      <c r="A327" s="7"/>
      <c r="B327" s="8"/>
      <c r="C327" s="221"/>
      <c r="D327" s="221"/>
    </row>
    <row r="328" spans="1:4" ht="27.75" customHeight="1" x14ac:dyDescent="0.2">
      <c r="A328" s="7"/>
      <c r="B328" s="8"/>
      <c r="C328" s="221"/>
      <c r="D328" s="221"/>
    </row>
    <row r="329" spans="1:4" ht="27.75" customHeight="1" x14ac:dyDescent="0.2">
      <c r="A329" s="7"/>
      <c r="B329" s="8"/>
      <c r="C329" s="221"/>
      <c r="D329" s="221"/>
    </row>
    <row r="330" spans="1:4" ht="27.75" customHeight="1" x14ac:dyDescent="0.2">
      <c r="A330" s="7"/>
      <c r="B330" s="8"/>
      <c r="C330" s="221"/>
      <c r="D330" s="221"/>
    </row>
    <row r="331" spans="1:4" ht="27.75" customHeight="1" x14ac:dyDescent="0.2">
      <c r="A331" s="7"/>
      <c r="B331" s="8"/>
      <c r="C331" s="221"/>
      <c r="D331" s="221"/>
    </row>
    <row r="332" spans="1:4" ht="27.75" customHeight="1" x14ac:dyDescent="0.2">
      <c r="A332" s="7"/>
      <c r="B332" s="8"/>
      <c r="C332" s="221"/>
      <c r="D332" s="221"/>
    </row>
    <row r="333" spans="1:4" ht="27.75" customHeight="1" x14ac:dyDescent="0.2">
      <c r="A333" s="7"/>
      <c r="B333" s="8"/>
      <c r="C333" s="221"/>
      <c r="D333" s="221"/>
    </row>
    <row r="334" spans="1:4" ht="27.75" customHeight="1" x14ac:dyDescent="0.2">
      <c r="A334" s="7"/>
      <c r="B334" s="8"/>
      <c r="C334" s="221"/>
      <c r="D334" s="221"/>
    </row>
    <row r="335" spans="1:4" ht="27.75" customHeight="1" x14ac:dyDescent="0.2">
      <c r="A335" s="7"/>
      <c r="B335" s="8"/>
      <c r="C335" s="221"/>
      <c r="D335" s="221"/>
    </row>
    <row r="336" spans="1:4" ht="27.75" customHeight="1" x14ac:dyDescent="0.2">
      <c r="A336" s="7"/>
      <c r="B336" s="8"/>
      <c r="C336" s="221"/>
      <c r="D336" s="221"/>
    </row>
    <row r="337" spans="1:4" ht="27.75" customHeight="1" x14ac:dyDescent="0.2">
      <c r="A337" s="7"/>
      <c r="B337" s="8"/>
      <c r="C337" s="221"/>
      <c r="D337" s="221"/>
    </row>
    <row r="338" spans="1:4" ht="27.75" customHeight="1" x14ac:dyDescent="0.2">
      <c r="A338" s="7"/>
      <c r="B338" s="8"/>
      <c r="C338" s="221"/>
      <c r="D338" s="221"/>
    </row>
    <row r="339" spans="1:4" ht="27.75" customHeight="1" x14ac:dyDescent="0.2">
      <c r="A339" s="7"/>
      <c r="B339" s="8"/>
      <c r="C339" s="221"/>
      <c r="D339" s="221"/>
    </row>
    <row r="340" spans="1:4" ht="27.75" customHeight="1" x14ac:dyDescent="0.2">
      <c r="A340" s="7"/>
      <c r="B340" s="8"/>
      <c r="C340" s="221"/>
      <c r="D340" s="221"/>
    </row>
    <row r="341" spans="1:4" ht="27.75" customHeight="1" x14ac:dyDescent="0.2">
      <c r="A341" s="7"/>
      <c r="B341" s="8"/>
      <c r="C341" s="221"/>
      <c r="D341" s="221"/>
    </row>
    <row r="342" spans="1:4" ht="27.75" customHeight="1" x14ac:dyDescent="0.2">
      <c r="A342" s="7"/>
      <c r="B342" s="8"/>
      <c r="C342" s="221"/>
      <c r="D342" s="221"/>
    </row>
    <row r="343" spans="1:4" ht="27.75" customHeight="1" x14ac:dyDescent="0.2">
      <c r="A343" s="7"/>
      <c r="B343" s="8"/>
      <c r="C343" s="221"/>
      <c r="D343" s="221"/>
    </row>
    <row r="344" spans="1:4" ht="27.75" customHeight="1" x14ac:dyDescent="0.2">
      <c r="A344" s="7"/>
      <c r="B344" s="8"/>
      <c r="C344" s="8"/>
      <c r="D344" s="8"/>
    </row>
    <row r="345" spans="1:4" ht="27.75" customHeight="1" x14ac:dyDescent="0.2">
      <c r="A345" s="7"/>
      <c r="B345" s="8"/>
      <c r="C345" s="8"/>
      <c r="D345" s="8"/>
    </row>
    <row r="346" spans="1:4" ht="27.75" customHeight="1" x14ac:dyDescent="0.2">
      <c r="A346" s="7"/>
      <c r="B346" s="8"/>
      <c r="C346" s="8"/>
      <c r="D346" s="8"/>
    </row>
    <row r="347" spans="1:4" ht="27.75" customHeight="1" x14ac:dyDescent="0.2">
      <c r="A347" s="7"/>
      <c r="B347" s="8"/>
      <c r="C347" s="8"/>
      <c r="D347" s="8"/>
    </row>
    <row r="348" spans="1:4" ht="27.75" customHeight="1" x14ac:dyDescent="0.2">
      <c r="A348" s="7"/>
      <c r="B348" s="8"/>
      <c r="C348" s="8"/>
      <c r="D348" s="8"/>
    </row>
    <row r="349" spans="1:4" ht="27.75" customHeight="1" x14ac:dyDescent="0.2">
      <c r="A349" s="7"/>
      <c r="B349" s="8"/>
      <c r="C349" s="8"/>
      <c r="D349" s="8"/>
    </row>
    <row r="350" spans="1:4" ht="27.75" customHeight="1" x14ac:dyDescent="0.2">
      <c r="A350" s="7"/>
      <c r="B350" s="8"/>
      <c r="C350" s="8"/>
      <c r="D350" s="8"/>
    </row>
    <row r="351" spans="1:4" ht="27.75" customHeight="1" x14ac:dyDescent="0.2">
      <c r="A351" s="7"/>
      <c r="B351" s="8"/>
      <c r="C351" s="8"/>
      <c r="D351" s="8"/>
    </row>
    <row r="352" spans="1:4" ht="27.75" customHeight="1" x14ac:dyDescent="0.2">
      <c r="A352" s="7"/>
      <c r="B352" s="8"/>
      <c r="C352" s="8"/>
      <c r="D352" s="8"/>
    </row>
    <row r="353" spans="1:4" ht="27.75" customHeight="1" x14ac:dyDescent="0.2">
      <c r="A353" s="7"/>
      <c r="B353" s="8"/>
      <c r="C353" s="8"/>
      <c r="D353" s="8"/>
    </row>
    <row r="354" spans="1:4" ht="27.75" customHeight="1" x14ac:dyDescent="0.2">
      <c r="A354" s="7"/>
      <c r="B354" s="8"/>
      <c r="C354" s="8"/>
      <c r="D354" s="8"/>
    </row>
    <row r="355" spans="1:4" ht="27.75" customHeight="1" x14ac:dyDescent="0.2">
      <c r="A355" s="7"/>
      <c r="B355" s="8"/>
      <c r="C355" s="8"/>
      <c r="D355" s="8"/>
    </row>
    <row r="356" spans="1:4" ht="27.75" customHeight="1" x14ac:dyDescent="0.2">
      <c r="A356" s="7"/>
      <c r="B356" s="8"/>
      <c r="C356" s="8"/>
      <c r="D356" s="8"/>
    </row>
    <row r="357" spans="1:4" ht="27.75" customHeight="1" x14ac:dyDescent="0.2">
      <c r="A357" s="7"/>
      <c r="B357" s="8"/>
      <c r="C357" s="8"/>
      <c r="D357" s="8"/>
    </row>
    <row r="358" spans="1:4" ht="27.75" customHeight="1" x14ac:dyDescent="0.2">
      <c r="A358" s="7"/>
      <c r="B358" s="8"/>
      <c r="C358" s="8"/>
      <c r="D358" s="8"/>
    </row>
    <row r="359" spans="1:4" ht="27.75" customHeight="1" x14ac:dyDescent="0.2">
      <c r="A359" s="7"/>
      <c r="B359" s="8"/>
      <c r="C359" s="8"/>
      <c r="D359" s="8"/>
    </row>
    <row r="360" spans="1:4" ht="27.75" customHeight="1" x14ac:dyDescent="0.2">
      <c r="A360" s="7"/>
      <c r="B360" s="8"/>
      <c r="C360" s="8"/>
      <c r="D360" s="8"/>
    </row>
    <row r="361" spans="1:4" ht="27.75" customHeight="1" x14ac:dyDescent="0.2">
      <c r="A361" s="7"/>
      <c r="B361" s="8"/>
      <c r="C361" s="8"/>
      <c r="D361" s="8"/>
    </row>
    <row r="362" spans="1:4" ht="27.75" customHeight="1" x14ac:dyDescent="0.2">
      <c r="A362" s="7"/>
      <c r="B362" s="8"/>
      <c r="C362" s="8"/>
      <c r="D362" s="8"/>
    </row>
    <row r="363" spans="1:4" ht="27.75" customHeight="1" x14ac:dyDescent="0.2">
      <c r="A363" s="7"/>
      <c r="B363" s="8"/>
      <c r="C363" s="8"/>
      <c r="D363" s="8"/>
    </row>
    <row r="364" spans="1:4" ht="27.75" customHeight="1" x14ac:dyDescent="0.2">
      <c r="A364" s="7"/>
      <c r="B364" s="8"/>
      <c r="C364" s="8"/>
      <c r="D364" s="8"/>
    </row>
    <row r="365" spans="1:4" ht="27.75" customHeight="1" x14ac:dyDescent="0.2">
      <c r="A365" s="7"/>
      <c r="B365" s="8"/>
      <c r="C365" s="8"/>
      <c r="D365" s="8"/>
    </row>
    <row r="366" spans="1:4" ht="27.75" customHeight="1" x14ac:dyDescent="0.2">
      <c r="A366" s="7"/>
      <c r="B366" s="8"/>
      <c r="C366" s="8"/>
      <c r="D366" s="8"/>
    </row>
    <row r="367" spans="1:4" ht="27.75" customHeight="1" x14ac:dyDescent="0.2">
      <c r="A367" s="7"/>
      <c r="B367" s="8"/>
      <c r="C367" s="8"/>
      <c r="D367" s="8"/>
    </row>
    <row r="368" spans="1:4" ht="27.75" customHeight="1" x14ac:dyDescent="0.2">
      <c r="A368" s="7"/>
      <c r="B368" s="8"/>
      <c r="C368" s="8"/>
      <c r="D368" s="8"/>
    </row>
    <row r="369" spans="1:4" ht="27.75" customHeight="1" x14ac:dyDescent="0.2">
      <c r="A369" s="7"/>
      <c r="B369" s="8"/>
      <c r="C369" s="8"/>
      <c r="D369" s="8"/>
    </row>
    <row r="370" spans="1:4" ht="27.75" customHeight="1" x14ac:dyDescent="0.2">
      <c r="A370" s="7"/>
      <c r="B370" s="8"/>
      <c r="C370" s="8"/>
      <c r="D370" s="8"/>
    </row>
    <row r="371" spans="1:4" ht="27.75" customHeight="1" x14ac:dyDescent="0.2">
      <c r="A371" s="7"/>
      <c r="B371" s="8"/>
      <c r="C371" s="8"/>
      <c r="D371" s="8"/>
    </row>
    <row r="372" spans="1:4" ht="27.75" customHeight="1" x14ac:dyDescent="0.2">
      <c r="A372" s="7"/>
      <c r="B372" s="8"/>
      <c r="C372" s="8"/>
      <c r="D372" s="8"/>
    </row>
    <row r="373" spans="1:4" ht="27.75" customHeight="1" x14ac:dyDescent="0.2">
      <c r="A373" s="7"/>
      <c r="B373" s="8"/>
      <c r="C373" s="8"/>
      <c r="D373" s="8"/>
    </row>
    <row r="374" spans="1:4" ht="27.75" customHeight="1" x14ac:dyDescent="0.2">
      <c r="A374" s="7"/>
      <c r="B374" s="8"/>
      <c r="C374" s="8"/>
      <c r="D374" s="8"/>
    </row>
    <row r="375" spans="1:4" ht="27.75" customHeight="1" x14ac:dyDescent="0.2">
      <c r="A375" s="7"/>
      <c r="B375" s="8"/>
      <c r="C375" s="8"/>
      <c r="D375" s="8"/>
    </row>
    <row r="376" spans="1:4" ht="27.75" customHeight="1" x14ac:dyDescent="0.2">
      <c r="A376" s="7"/>
      <c r="B376" s="8"/>
      <c r="C376" s="8"/>
      <c r="D376" s="8"/>
    </row>
    <row r="377" spans="1:4" ht="27.75" customHeight="1" x14ac:dyDescent="0.2">
      <c r="A377" s="7"/>
      <c r="B377" s="8"/>
      <c r="C377" s="8"/>
      <c r="D377" s="8"/>
    </row>
    <row r="378" spans="1:4" ht="27.75" customHeight="1" x14ac:dyDescent="0.2">
      <c r="A378" s="7"/>
      <c r="B378" s="8"/>
      <c r="C378" s="8"/>
      <c r="D378" s="8"/>
    </row>
    <row r="379" spans="1:4" ht="27.75" customHeight="1" x14ac:dyDescent="0.2">
      <c r="A379" s="7"/>
      <c r="B379" s="8"/>
      <c r="C379" s="8"/>
      <c r="D379" s="8"/>
    </row>
    <row r="380" spans="1:4" ht="27.75" customHeight="1" x14ac:dyDescent="0.2">
      <c r="A380" s="7"/>
      <c r="B380" s="8"/>
      <c r="C380" s="8"/>
      <c r="D380" s="8"/>
    </row>
    <row r="381" spans="1:4" ht="27.75" customHeight="1" x14ac:dyDescent="0.2">
      <c r="A381" s="7"/>
      <c r="B381" s="8"/>
      <c r="C381" s="8"/>
      <c r="D381" s="8"/>
    </row>
    <row r="382" spans="1:4" ht="27.75" customHeight="1" x14ac:dyDescent="0.2">
      <c r="A382" s="7"/>
      <c r="B382" s="8"/>
      <c r="C382" s="8"/>
      <c r="D382" s="8"/>
    </row>
    <row r="383" spans="1:4" ht="27.75" customHeight="1" x14ac:dyDescent="0.2">
      <c r="A383" s="7"/>
      <c r="B383" s="8"/>
      <c r="C383" s="8"/>
      <c r="D383" s="8"/>
    </row>
    <row r="384" spans="1:4" ht="27.75" customHeight="1" x14ac:dyDescent="0.2">
      <c r="A384" s="7"/>
      <c r="B384" s="8"/>
      <c r="C384" s="8"/>
      <c r="D384" s="8"/>
    </row>
    <row r="385" spans="1:4" ht="27.75" customHeight="1" x14ac:dyDescent="0.2">
      <c r="A385" s="7"/>
      <c r="B385" s="8"/>
      <c r="C385" s="8"/>
      <c r="D385" s="8"/>
    </row>
    <row r="386" spans="1:4" ht="27.75" customHeight="1" x14ac:dyDescent="0.2">
      <c r="A386" s="7"/>
      <c r="B386" s="8"/>
      <c r="C386" s="8"/>
      <c r="D386" s="8"/>
    </row>
    <row r="387" spans="1:4" ht="27.75" customHeight="1" x14ac:dyDescent="0.2">
      <c r="A387" s="7"/>
      <c r="B387" s="8"/>
      <c r="C387" s="8"/>
      <c r="D387" s="8"/>
    </row>
    <row r="388" spans="1:4" ht="27.75" customHeight="1" x14ac:dyDescent="0.2">
      <c r="A388" s="7"/>
      <c r="B388" s="8"/>
      <c r="C388" s="8"/>
      <c r="D388" s="8"/>
    </row>
    <row r="389" spans="1:4" ht="27.75" customHeight="1" x14ac:dyDescent="0.2">
      <c r="A389" s="7"/>
      <c r="B389" s="8"/>
      <c r="C389" s="8"/>
      <c r="D389" s="8"/>
    </row>
    <row r="390" spans="1:4" ht="27.75" customHeight="1" x14ac:dyDescent="0.2">
      <c r="A390" s="7"/>
      <c r="B390" s="8"/>
      <c r="C390" s="8"/>
      <c r="D390" s="8"/>
    </row>
    <row r="391" spans="1:4" ht="27.75" customHeight="1" x14ac:dyDescent="0.2">
      <c r="A391" s="7"/>
      <c r="B391" s="8"/>
      <c r="C391" s="8"/>
      <c r="D391" s="8"/>
    </row>
    <row r="392" spans="1:4" ht="27.75" customHeight="1" x14ac:dyDescent="0.2">
      <c r="A392" s="7"/>
      <c r="B392" s="8"/>
      <c r="C392" s="8"/>
      <c r="D392" s="8"/>
    </row>
    <row r="393" spans="1:4" ht="27.75" customHeight="1" x14ac:dyDescent="0.2">
      <c r="A393" s="7"/>
      <c r="B393" s="8"/>
      <c r="C393" s="8"/>
      <c r="D393" s="8"/>
    </row>
    <row r="394" spans="1:4" ht="27.75" customHeight="1" x14ac:dyDescent="0.2">
      <c r="A394" s="7"/>
      <c r="B394" s="8"/>
      <c r="C394" s="8"/>
      <c r="D394" s="8"/>
    </row>
    <row r="395" spans="1:4" ht="27.75" customHeight="1" x14ac:dyDescent="0.2">
      <c r="A395" s="7"/>
      <c r="B395" s="8"/>
      <c r="C395" s="8"/>
      <c r="D395" s="8"/>
    </row>
    <row r="396" spans="1:4" ht="27.75" customHeight="1" x14ac:dyDescent="0.2">
      <c r="A396" s="7"/>
      <c r="B396" s="8"/>
      <c r="C396" s="8"/>
      <c r="D396" s="8"/>
    </row>
    <row r="397" spans="1:4" ht="27.75" customHeight="1" x14ac:dyDescent="0.2">
      <c r="A397" s="7"/>
      <c r="B397" s="8"/>
      <c r="C397" s="8"/>
      <c r="D397" s="8"/>
    </row>
    <row r="398" spans="1:4" ht="27.75" customHeight="1" x14ac:dyDescent="0.2">
      <c r="A398" s="7"/>
      <c r="B398" s="8"/>
      <c r="C398" s="8"/>
      <c r="D398" s="8"/>
    </row>
    <row r="399" spans="1:4" ht="27.75" customHeight="1" x14ac:dyDescent="0.2">
      <c r="A399" s="7"/>
      <c r="B399" s="8"/>
      <c r="C399" s="8"/>
      <c r="D399" s="8"/>
    </row>
    <row r="400" spans="1:4" ht="27.75" customHeight="1" x14ac:dyDescent="0.2">
      <c r="A400" s="7"/>
      <c r="B400" s="8"/>
      <c r="C400" s="8"/>
      <c r="D400" s="8"/>
    </row>
    <row r="401" spans="1:4" ht="27.75" customHeight="1" x14ac:dyDescent="0.2">
      <c r="A401" s="7"/>
      <c r="B401" s="8"/>
      <c r="C401" s="8"/>
      <c r="D401" s="8"/>
    </row>
    <row r="402" spans="1:4" ht="27.75" customHeight="1" x14ac:dyDescent="0.2">
      <c r="A402" s="7"/>
      <c r="B402" s="8"/>
      <c r="C402" s="8"/>
      <c r="D402" s="8"/>
    </row>
    <row r="403" spans="1:4" ht="27.75" customHeight="1" x14ac:dyDescent="0.2">
      <c r="A403" s="7"/>
      <c r="B403" s="8"/>
      <c r="C403" s="8"/>
      <c r="D403" s="8"/>
    </row>
    <row r="404" spans="1:4" ht="27.75" customHeight="1" x14ac:dyDescent="0.2">
      <c r="A404" s="7"/>
      <c r="B404" s="8"/>
      <c r="C404" s="8"/>
      <c r="D404" s="8"/>
    </row>
    <row r="405" spans="1:4" ht="27.75" customHeight="1" x14ac:dyDescent="0.2">
      <c r="A405" s="7"/>
      <c r="B405" s="8"/>
      <c r="C405" s="8"/>
      <c r="D405" s="8"/>
    </row>
    <row r="406" spans="1:4" ht="27.75" customHeight="1" x14ac:dyDescent="0.2">
      <c r="A406" s="7"/>
      <c r="B406" s="8"/>
      <c r="C406" s="8"/>
      <c r="D406" s="8"/>
    </row>
    <row r="407" spans="1:4" ht="27.75" customHeight="1" x14ac:dyDescent="0.2">
      <c r="A407" s="7"/>
      <c r="B407" s="8"/>
      <c r="C407" s="8"/>
      <c r="D407" s="8"/>
    </row>
    <row r="408" spans="1:4" ht="27.75" customHeight="1" x14ac:dyDescent="0.2">
      <c r="A408" s="7"/>
      <c r="B408" s="8"/>
      <c r="C408" s="8"/>
      <c r="D408" s="8"/>
    </row>
    <row r="409" spans="1:4" ht="27.75" customHeight="1" x14ac:dyDescent="0.2">
      <c r="A409" s="7"/>
      <c r="B409" s="8"/>
      <c r="C409" s="8"/>
      <c r="D409" s="8"/>
    </row>
    <row r="410" spans="1:4" ht="27.75" customHeight="1" x14ac:dyDescent="0.2">
      <c r="A410" s="7"/>
      <c r="B410" s="8"/>
      <c r="C410" s="8"/>
      <c r="D410" s="8"/>
    </row>
    <row r="411" spans="1:4" ht="27.75" customHeight="1" x14ac:dyDescent="0.2">
      <c r="A411" s="7"/>
      <c r="B411" s="8"/>
      <c r="C411" s="8"/>
      <c r="D411" s="8"/>
    </row>
    <row r="412" spans="1:4" ht="27.75" customHeight="1" x14ac:dyDescent="0.2">
      <c r="A412" s="7"/>
      <c r="B412" s="8"/>
      <c r="C412" s="8"/>
      <c r="D412" s="8"/>
    </row>
    <row r="413" spans="1:4" ht="27.75" customHeight="1" x14ac:dyDescent="0.2">
      <c r="A413" s="7"/>
      <c r="B413" s="8"/>
      <c r="C413" s="8"/>
      <c r="D413" s="8"/>
    </row>
    <row r="414" spans="1:4" ht="27.75" customHeight="1" x14ac:dyDescent="0.2">
      <c r="A414" s="7"/>
      <c r="B414" s="8"/>
      <c r="C414" s="8"/>
      <c r="D414" s="8"/>
    </row>
    <row r="415" spans="1:4" ht="27.75" customHeight="1" x14ac:dyDescent="0.2">
      <c r="A415" s="7"/>
      <c r="B415" s="8"/>
      <c r="C415" s="8"/>
      <c r="D415" s="8"/>
    </row>
    <row r="416" spans="1:4" ht="27.75" customHeight="1" x14ac:dyDescent="0.2">
      <c r="A416" s="7"/>
      <c r="B416" s="8"/>
      <c r="C416" s="8"/>
      <c r="D416" s="8"/>
    </row>
    <row r="417" spans="1:4" ht="27.75" customHeight="1" x14ac:dyDescent="0.2">
      <c r="A417" s="7"/>
      <c r="B417" s="8"/>
      <c r="C417" s="8"/>
      <c r="D417" s="8"/>
    </row>
    <row r="418" spans="1:4" ht="27.75" customHeight="1" x14ac:dyDescent="0.2">
      <c r="A418" s="7"/>
      <c r="B418" s="8"/>
      <c r="C418" s="8"/>
      <c r="D418" s="8"/>
    </row>
    <row r="419" spans="1:4" ht="27.75" customHeight="1" x14ac:dyDescent="0.2">
      <c r="A419" s="7"/>
      <c r="B419" s="8"/>
      <c r="C419" s="8"/>
      <c r="D419" s="8"/>
    </row>
    <row r="420" spans="1:4" ht="27.75" customHeight="1" x14ac:dyDescent="0.2">
      <c r="A420" s="7"/>
      <c r="B420" s="8"/>
      <c r="C420" s="8"/>
      <c r="D420" s="8"/>
    </row>
    <row r="421" spans="1:4" ht="27.75" customHeight="1" x14ac:dyDescent="0.2">
      <c r="A421" s="7"/>
      <c r="B421" s="8"/>
      <c r="C421" s="8"/>
      <c r="D421" s="8"/>
    </row>
    <row r="422" spans="1:4" ht="27.75" customHeight="1" x14ac:dyDescent="0.2">
      <c r="A422" s="7"/>
      <c r="B422" s="8"/>
      <c r="C422" s="8"/>
      <c r="D422" s="8"/>
    </row>
    <row r="423" spans="1:4" ht="27.75" customHeight="1" x14ac:dyDescent="0.2">
      <c r="A423" s="7"/>
      <c r="B423" s="8"/>
      <c r="C423" s="8"/>
      <c r="D423" s="8"/>
    </row>
    <row r="424" spans="1:4" ht="27.75" customHeight="1" x14ac:dyDescent="0.2">
      <c r="A424" s="7"/>
      <c r="B424" s="8"/>
      <c r="C424" s="8"/>
      <c r="D424" s="8"/>
    </row>
    <row r="425" spans="1:4" ht="27.75" customHeight="1" x14ac:dyDescent="0.2">
      <c r="A425" s="7"/>
      <c r="B425" s="8"/>
      <c r="C425" s="8"/>
      <c r="D425" s="8"/>
    </row>
    <row r="426" spans="1:4" ht="27.75" customHeight="1" x14ac:dyDescent="0.2">
      <c r="A426" s="7"/>
      <c r="B426" s="8"/>
      <c r="C426" s="8"/>
      <c r="D426" s="8"/>
    </row>
    <row r="427" spans="1:4" ht="27.75" customHeight="1" x14ac:dyDescent="0.2">
      <c r="A427" s="7"/>
      <c r="B427" s="8"/>
      <c r="C427" s="8"/>
      <c r="D427" s="8"/>
    </row>
    <row r="428" spans="1:4" ht="27.75" customHeight="1" x14ac:dyDescent="0.2">
      <c r="A428" s="7"/>
      <c r="B428" s="8"/>
      <c r="C428" s="8"/>
      <c r="D428" s="8"/>
    </row>
    <row r="429" spans="1:4" ht="27.75" customHeight="1" x14ac:dyDescent="0.2">
      <c r="A429" s="7"/>
      <c r="B429" s="8"/>
      <c r="C429" s="8"/>
      <c r="D429" s="8"/>
    </row>
    <row r="430" spans="1:4" ht="27.75" customHeight="1" x14ac:dyDescent="0.2">
      <c r="A430" s="7"/>
      <c r="B430" s="8"/>
      <c r="C430" s="8"/>
      <c r="D430" s="8"/>
    </row>
    <row r="431" spans="1:4" ht="27.75" customHeight="1" x14ac:dyDescent="0.2">
      <c r="A431" s="7"/>
      <c r="B431" s="8"/>
      <c r="C431" s="8"/>
      <c r="D431" s="8"/>
    </row>
    <row r="432" spans="1:4" ht="27.75" customHeight="1" x14ac:dyDescent="0.2">
      <c r="A432" s="7"/>
      <c r="B432" s="8"/>
      <c r="C432" s="8"/>
      <c r="D432" s="8"/>
    </row>
    <row r="433" spans="1:4" ht="27.75" customHeight="1" x14ac:dyDescent="0.2">
      <c r="A433" s="7"/>
      <c r="B433" s="8"/>
      <c r="C433" s="8"/>
      <c r="D433" s="8"/>
    </row>
    <row r="434" spans="1:4" ht="27.75" customHeight="1" x14ac:dyDescent="0.2">
      <c r="A434" s="7"/>
      <c r="B434" s="8"/>
      <c r="C434" s="8"/>
      <c r="D434" s="8"/>
    </row>
    <row r="435" spans="1:4" ht="27.75" customHeight="1" x14ac:dyDescent="0.2">
      <c r="A435" s="7"/>
      <c r="B435" s="8"/>
      <c r="C435" s="8"/>
      <c r="D435" s="8"/>
    </row>
    <row r="436" spans="1:4" ht="27.75" customHeight="1" x14ac:dyDescent="0.2">
      <c r="A436" s="7"/>
      <c r="B436" s="8"/>
      <c r="C436" s="8"/>
      <c r="D436" s="8"/>
    </row>
    <row r="437" spans="1:4" ht="27.75" customHeight="1" x14ac:dyDescent="0.2">
      <c r="A437" s="7"/>
      <c r="B437" s="8"/>
      <c r="C437" s="8"/>
      <c r="D437" s="8"/>
    </row>
    <row r="438" spans="1:4" ht="27.75" customHeight="1" x14ac:dyDescent="0.2">
      <c r="A438" s="7"/>
      <c r="B438" s="8"/>
      <c r="C438" s="8"/>
      <c r="D438" s="8"/>
    </row>
    <row r="439" spans="1:4" ht="27.75" customHeight="1" x14ac:dyDescent="0.2">
      <c r="A439" s="7"/>
      <c r="B439" s="8"/>
      <c r="C439" s="8"/>
      <c r="D439" s="8"/>
    </row>
    <row r="440" spans="1:4" ht="27.75" customHeight="1" x14ac:dyDescent="0.2">
      <c r="A440" s="7"/>
      <c r="B440" s="8"/>
      <c r="C440" s="8"/>
      <c r="D440" s="8"/>
    </row>
    <row r="441" spans="1:4" ht="27.75" customHeight="1" x14ac:dyDescent="0.2">
      <c r="A441" s="7"/>
      <c r="B441" s="8"/>
      <c r="C441" s="8"/>
      <c r="D441" s="8"/>
    </row>
    <row r="442" spans="1:4" ht="27.75" customHeight="1" x14ac:dyDescent="0.2">
      <c r="A442" s="7"/>
      <c r="B442" s="8"/>
      <c r="C442" s="8"/>
      <c r="D442" s="8"/>
    </row>
    <row r="443" spans="1:4" ht="27.75" customHeight="1" x14ac:dyDescent="0.2">
      <c r="A443" s="7"/>
      <c r="B443" s="8"/>
      <c r="C443" s="8"/>
      <c r="D443" s="8"/>
    </row>
    <row r="444" spans="1:4" ht="27.75" customHeight="1" x14ac:dyDescent="0.2">
      <c r="A444" s="7"/>
      <c r="B444" s="8"/>
      <c r="C444" s="8"/>
      <c r="D444" s="8"/>
    </row>
    <row r="445" spans="1:4" ht="27.75" customHeight="1" x14ac:dyDescent="0.2">
      <c r="A445" s="7"/>
      <c r="B445" s="8"/>
      <c r="C445" s="8"/>
      <c r="D445" s="8"/>
    </row>
    <row r="446" spans="1:4" ht="27.75" customHeight="1" x14ac:dyDescent="0.2">
      <c r="A446" s="7"/>
      <c r="B446" s="8"/>
      <c r="C446" s="8"/>
      <c r="D446" s="8"/>
    </row>
    <row r="447" spans="1:4" ht="27.75" customHeight="1" x14ac:dyDescent="0.2">
      <c r="A447" s="7"/>
      <c r="B447" s="8"/>
      <c r="C447" s="8"/>
      <c r="D447" s="8"/>
    </row>
    <row r="448" spans="1:4" ht="27.75" customHeight="1" x14ac:dyDescent="0.2">
      <c r="A448" s="7"/>
      <c r="B448" s="8"/>
      <c r="C448" s="8"/>
      <c r="D448" s="8"/>
    </row>
    <row r="449" spans="1:4" ht="27.75" customHeight="1" x14ac:dyDescent="0.2">
      <c r="A449" s="7"/>
      <c r="B449" s="8"/>
      <c r="C449" s="8"/>
      <c r="D449" s="8"/>
    </row>
    <row r="450" spans="1:4" ht="27.75" customHeight="1" x14ac:dyDescent="0.2">
      <c r="A450" s="7"/>
      <c r="B450" s="8"/>
      <c r="C450" s="8"/>
      <c r="D450" s="8"/>
    </row>
    <row r="451" spans="1:4" ht="27.75" customHeight="1" x14ac:dyDescent="0.2">
      <c r="A451" s="7"/>
      <c r="B451" s="8"/>
      <c r="C451" s="8"/>
      <c r="D451" s="8"/>
    </row>
    <row r="452" spans="1:4" ht="27.75" customHeight="1" x14ac:dyDescent="0.2">
      <c r="A452" s="7"/>
      <c r="B452" s="8"/>
      <c r="C452" s="8"/>
      <c r="D452" s="8"/>
    </row>
    <row r="453" spans="1:4" ht="27.75" customHeight="1" x14ac:dyDescent="0.2">
      <c r="A453" s="7"/>
      <c r="B453" s="8"/>
      <c r="C453" s="8"/>
      <c r="D453" s="8"/>
    </row>
    <row r="454" spans="1:4" ht="27.75" customHeight="1" x14ac:dyDescent="0.2">
      <c r="A454" s="7"/>
      <c r="B454" s="8"/>
      <c r="C454" s="8"/>
      <c r="D454" s="8"/>
    </row>
    <row r="455" spans="1:4" ht="27.75" customHeight="1" x14ac:dyDescent="0.2">
      <c r="A455" s="7"/>
      <c r="B455" s="8"/>
      <c r="C455" s="8"/>
      <c r="D455" s="8"/>
    </row>
    <row r="456" spans="1:4" ht="27.75" customHeight="1" x14ac:dyDescent="0.2">
      <c r="A456" s="7"/>
      <c r="B456" s="8"/>
      <c r="C456" s="8"/>
      <c r="D456" s="8"/>
    </row>
    <row r="457" spans="1:4" ht="27.75" customHeight="1" x14ac:dyDescent="0.2">
      <c r="A457" s="7"/>
      <c r="B457" s="8"/>
      <c r="C457" s="8"/>
      <c r="D457" s="8"/>
    </row>
    <row r="458" spans="1:4" ht="27.75" customHeight="1" x14ac:dyDescent="0.2">
      <c r="A458" s="7"/>
      <c r="B458" s="8"/>
      <c r="C458" s="8"/>
      <c r="D458" s="8"/>
    </row>
    <row r="459" spans="1:4" ht="27.75" customHeight="1" x14ac:dyDescent="0.2">
      <c r="A459" s="7"/>
      <c r="B459" s="8"/>
      <c r="C459" s="8"/>
      <c r="D459" s="8"/>
    </row>
    <row r="460" spans="1:4" ht="27.75" customHeight="1" x14ac:dyDescent="0.2">
      <c r="A460" s="7"/>
      <c r="B460" s="8"/>
      <c r="C460" s="8"/>
      <c r="D460" s="8"/>
    </row>
    <row r="461" spans="1:4" ht="27.75" customHeight="1" x14ac:dyDescent="0.2">
      <c r="A461" s="7"/>
      <c r="B461" s="8"/>
      <c r="C461" s="8"/>
      <c r="D461" s="8"/>
    </row>
    <row r="462" spans="1:4" ht="27.75" customHeight="1" x14ac:dyDescent="0.2">
      <c r="A462" s="7"/>
      <c r="B462" s="8"/>
      <c r="C462" s="8"/>
      <c r="D462" s="8"/>
    </row>
    <row r="463" spans="1:4" ht="27.75" customHeight="1" x14ac:dyDescent="0.2">
      <c r="A463" s="7"/>
      <c r="B463" s="8"/>
      <c r="C463" s="8"/>
      <c r="D463" s="8"/>
    </row>
    <row r="464" spans="1:4" ht="27.75" customHeight="1" x14ac:dyDescent="0.2">
      <c r="A464" s="7"/>
      <c r="B464" s="8"/>
      <c r="C464" s="8"/>
      <c r="D464" s="8"/>
    </row>
    <row r="465" spans="1:4" ht="27.75" customHeight="1" x14ac:dyDescent="0.2">
      <c r="A465" s="7"/>
      <c r="B465" s="8"/>
      <c r="C465" s="8"/>
      <c r="D465" s="8"/>
    </row>
    <row r="466" spans="1:4" ht="27.75" customHeight="1" x14ac:dyDescent="0.2">
      <c r="A466" s="7"/>
      <c r="B466" s="8"/>
      <c r="C466" s="8"/>
      <c r="D466" s="8"/>
    </row>
    <row r="467" spans="1:4" ht="27.75" customHeight="1" x14ac:dyDescent="0.2">
      <c r="A467" s="7"/>
      <c r="B467" s="8"/>
      <c r="C467" s="8"/>
      <c r="D467" s="8"/>
    </row>
    <row r="468" spans="1:4" ht="27.75" customHeight="1" x14ac:dyDescent="0.2">
      <c r="A468" s="7"/>
      <c r="B468" s="8"/>
      <c r="C468" s="8"/>
      <c r="D468" s="8"/>
    </row>
    <row r="469" spans="1:4" ht="27.75" customHeight="1" x14ac:dyDescent="0.2">
      <c r="A469" s="7"/>
      <c r="B469" s="8"/>
      <c r="C469" s="8"/>
      <c r="D469" s="8"/>
    </row>
    <row r="470" spans="1:4" ht="27.75" customHeight="1" x14ac:dyDescent="0.2">
      <c r="A470" s="7"/>
      <c r="B470" s="8"/>
      <c r="C470" s="8"/>
      <c r="D470" s="8"/>
    </row>
    <row r="471" spans="1:4" ht="27.75" customHeight="1" x14ac:dyDescent="0.2">
      <c r="A471" s="7"/>
      <c r="B471" s="8"/>
      <c r="C471" s="8"/>
      <c r="D471" s="8"/>
    </row>
    <row r="472" spans="1:4" ht="27.75" customHeight="1" x14ac:dyDescent="0.2">
      <c r="A472" s="7"/>
      <c r="B472" s="8"/>
      <c r="C472" s="8"/>
      <c r="D472" s="8"/>
    </row>
    <row r="473" spans="1:4" ht="27.75" customHeight="1" x14ac:dyDescent="0.2">
      <c r="A473" s="7"/>
      <c r="B473" s="8"/>
      <c r="C473" s="8"/>
      <c r="D473" s="8"/>
    </row>
    <row r="474" spans="1:4" ht="27.75" customHeight="1" x14ac:dyDescent="0.2">
      <c r="A474" s="7"/>
      <c r="B474" s="8"/>
      <c r="C474" s="8"/>
      <c r="D474" s="8"/>
    </row>
    <row r="475" spans="1:4" ht="27.75" customHeight="1" x14ac:dyDescent="0.2">
      <c r="A475" s="7"/>
      <c r="B475" s="8"/>
      <c r="C475" s="8"/>
      <c r="D475" s="8"/>
    </row>
    <row r="476" spans="1:4" ht="27.75" customHeight="1" x14ac:dyDescent="0.2">
      <c r="A476" s="7"/>
      <c r="B476" s="8"/>
      <c r="C476" s="8"/>
      <c r="D476" s="8"/>
    </row>
    <row r="477" spans="1:4" ht="27.75" customHeight="1" x14ac:dyDescent="0.2">
      <c r="A477" s="7"/>
      <c r="B477" s="8"/>
      <c r="C477" s="8"/>
      <c r="D477" s="8"/>
    </row>
    <row r="478" spans="1:4" ht="27.75" customHeight="1" x14ac:dyDescent="0.2">
      <c r="A478" s="7"/>
      <c r="B478" s="8"/>
      <c r="C478" s="8"/>
      <c r="D478" s="8"/>
    </row>
    <row r="479" spans="1:4" ht="27.75" customHeight="1" x14ac:dyDescent="0.2">
      <c r="A479" s="7"/>
      <c r="B479" s="8"/>
      <c r="C479" s="8"/>
      <c r="D479" s="8"/>
    </row>
    <row r="480" spans="1:4" ht="27.75" customHeight="1" x14ac:dyDescent="0.2">
      <c r="A480" s="7"/>
      <c r="B480" s="8"/>
      <c r="C480" s="8"/>
      <c r="D480" s="8"/>
    </row>
    <row r="481" spans="1:4" ht="27.75" customHeight="1" x14ac:dyDescent="0.2">
      <c r="A481" s="7"/>
      <c r="B481" s="8"/>
      <c r="C481" s="8"/>
      <c r="D481" s="8"/>
    </row>
    <row r="482" spans="1:4" ht="27.75" customHeight="1" x14ac:dyDescent="0.2">
      <c r="A482" s="7"/>
      <c r="B482" s="8"/>
      <c r="C482" s="8"/>
      <c r="D482" s="8"/>
    </row>
    <row r="483" spans="1:4" ht="27.75" customHeight="1" x14ac:dyDescent="0.2">
      <c r="A483" s="7"/>
      <c r="B483" s="8"/>
      <c r="C483" s="8"/>
      <c r="D483" s="8"/>
    </row>
    <row r="484" spans="1:4" ht="27.75" customHeight="1" x14ac:dyDescent="0.2">
      <c r="A484" s="7"/>
      <c r="B484" s="8"/>
      <c r="C484" s="8"/>
      <c r="D484" s="8"/>
    </row>
    <row r="485" spans="1:4" ht="27.75" customHeight="1" x14ac:dyDescent="0.2">
      <c r="A485" s="7"/>
      <c r="B485" s="8"/>
      <c r="C485" s="8"/>
      <c r="D485" s="8"/>
    </row>
    <row r="486" spans="1:4" ht="27.75" customHeight="1" x14ac:dyDescent="0.2">
      <c r="A486" s="7"/>
      <c r="B486" s="8"/>
      <c r="C486" s="8"/>
      <c r="D486" s="8"/>
    </row>
    <row r="487" spans="1:4" ht="27.75" customHeight="1" x14ac:dyDescent="0.2">
      <c r="A487" s="7"/>
      <c r="B487" s="8"/>
      <c r="C487" s="8"/>
      <c r="D487" s="8"/>
    </row>
    <row r="488" spans="1:4" ht="27.75" customHeight="1" x14ac:dyDescent="0.2">
      <c r="A488" s="7"/>
      <c r="B488" s="8"/>
      <c r="C488" s="8"/>
      <c r="D488" s="8"/>
    </row>
    <row r="489" spans="1:4" ht="27.75" customHeight="1" x14ac:dyDescent="0.2">
      <c r="A489" s="7"/>
      <c r="B489" s="8"/>
      <c r="C489" s="8"/>
      <c r="D489" s="8"/>
    </row>
    <row r="490" spans="1:4" ht="27.75" customHeight="1" x14ac:dyDescent="0.2">
      <c r="A490" s="7"/>
      <c r="B490" s="8"/>
      <c r="C490" s="8"/>
      <c r="D490" s="8"/>
    </row>
    <row r="491" spans="1:4" ht="27.75" customHeight="1" x14ac:dyDescent="0.2">
      <c r="A491" s="7"/>
      <c r="B491" s="8"/>
      <c r="C491" s="8"/>
      <c r="D491" s="8"/>
    </row>
    <row r="492" spans="1:4" ht="27.75" customHeight="1" x14ac:dyDescent="0.2">
      <c r="A492" s="7"/>
      <c r="B492" s="8"/>
      <c r="C492" s="8"/>
      <c r="D492" s="8"/>
    </row>
    <row r="493" spans="1:4" ht="27.75" customHeight="1" x14ac:dyDescent="0.2">
      <c r="A493" s="7"/>
      <c r="B493" s="8"/>
      <c r="C493" s="8"/>
      <c r="D493" s="8"/>
    </row>
    <row r="494" spans="1:4" ht="27.75" customHeight="1" x14ac:dyDescent="0.2">
      <c r="A494" s="7"/>
      <c r="B494" s="8"/>
      <c r="C494" s="8"/>
      <c r="D494" s="8"/>
    </row>
    <row r="495" spans="1:4" ht="27.75" customHeight="1" x14ac:dyDescent="0.2">
      <c r="A495" s="7"/>
      <c r="B495" s="8"/>
      <c r="C495" s="8"/>
      <c r="D495" s="8"/>
    </row>
    <row r="496" spans="1:4" ht="27.75" customHeight="1" x14ac:dyDescent="0.2">
      <c r="A496" s="7"/>
      <c r="B496" s="8"/>
      <c r="C496" s="8"/>
      <c r="D496" s="8"/>
    </row>
    <row r="497" spans="1:4" ht="27.75" customHeight="1" x14ac:dyDescent="0.2">
      <c r="A497" s="7"/>
      <c r="B497" s="8"/>
      <c r="C497" s="8"/>
      <c r="D497" s="8"/>
    </row>
    <row r="498" spans="1:4" ht="27.75" customHeight="1" x14ac:dyDescent="0.2">
      <c r="A498" s="7"/>
      <c r="B498" s="8"/>
      <c r="C498" s="8"/>
      <c r="D498" s="8"/>
    </row>
    <row r="499" spans="1:4" ht="27.75" customHeight="1" x14ac:dyDescent="0.2">
      <c r="A499" s="7"/>
      <c r="B499" s="8"/>
      <c r="C499" s="8"/>
      <c r="D499" s="8"/>
    </row>
    <row r="500" spans="1:4" ht="27.75" customHeight="1" x14ac:dyDescent="0.2">
      <c r="A500" s="7"/>
      <c r="B500" s="8"/>
      <c r="C500" s="8"/>
      <c r="D500" s="8"/>
    </row>
    <row r="501" spans="1:4" ht="27.75" customHeight="1" x14ac:dyDescent="0.2">
      <c r="A501" s="7"/>
      <c r="B501" s="8"/>
      <c r="C501" s="8"/>
      <c r="D501" s="8"/>
    </row>
    <row r="502" spans="1:4" ht="27.75" customHeight="1" x14ac:dyDescent="0.2">
      <c r="A502" s="7"/>
      <c r="B502" s="8"/>
      <c r="C502" s="8"/>
      <c r="D502" s="8"/>
    </row>
    <row r="503" spans="1:4" ht="27.75" customHeight="1" x14ac:dyDescent="0.2">
      <c r="A503" s="7"/>
      <c r="B503" s="8"/>
      <c r="C503" s="8"/>
      <c r="D503" s="8"/>
    </row>
    <row r="504" spans="1:4" ht="27.75" customHeight="1" x14ac:dyDescent="0.2">
      <c r="A504" s="7"/>
      <c r="B504" s="8"/>
      <c r="C504" s="8"/>
      <c r="D504" s="8"/>
    </row>
    <row r="505" spans="1:4" ht="27.75" customHeight="1" x14ac:dyDescent="0.2">
      <c r="A505" s="7"/>
      <c r="B505" s="8"/>
      <c r="C505" s="8"/>
      <c r="D505" s="8"/>
    </row>
    <row r="506" spans="1:4" ht="27.75" customHeight="1" x14ac:dyDescent="0.2">
      <c r="A506" s="7"/>
      <c r="B506" s="8"/>
      <c r="C506" s="8"/>
      <c r="D506" s="8"/>
    </row>
    <row r="507" spans="1:4" ht="27.75" customHeight="1" x14ac:dyDescent="0.2">
      <c r="A507" s="7"/>
      <c r="B507" s="8"/>
      <c r="C507" s="8"/>
      <c r="D507" s="8"/>
    </row>
    <row r="508" spans="1:4" ht="27.75" customHeight="1" x14ac:dyDescent="0.2">
      <c r="A508" s="7"/>
      <c r="B508" s="8"/>
      <c r="C508" s="8"/>
      <c r="D508" s="8"/>
    </row>
    <row r="509" spans="1:4" ht="27.75" customHeight="1" x14ac:dyDescent="0.2">
      <c r="A509" s="7"/>
      <c r="B509" s="8"/>
      <c r="C509" s="8"/>
      <c r="D509" s="8"/>
    </row>
    <row r="510" spans="1:4" ht="27.75" customHeight="1" x14ac:dyDescent="0.2">
      <c r="A510" s="7"/>
      <c r="B510" s="8"/>
      <c r="C510" s="8"/>
      <c r="D510" s="8"/>
    </row>
    <row r="511" spans="1:4" ht="27.75" customHeight="1" x14ac:dyDescent="0.2">
      <c r="A511" s="7"/>
      <c r="B511" s="8"/>
      <c r="C511" s="8"/>
      <c r="D511" s="8"/>
    </row>
    <row r="512" spans="1:4" ht="27.75" customHeight="1" x14ac:dyDescent="0.2">
      <c r="A512" s="7"/>
      <c r="B512" s="8"/>
      <c r="C512" s="8"/>
      <c r="D512" s="8"/>
    </row>
    <row r="513" spans="1:4" ht="27.75" customHeight="1" x14ac:dyDescent="0.2">
      <c r="A513" s="7"/>
      <c r="B513" s="8"/>
      <c r="C513" s="8"/>
      <c r="D513" s="8"/>
    </row>
    <row r="514" spans="1:4" ht="27.75" customHeight="1" x14ac:dyDescent="0.2">
      <c r="A514" s="7"/>
      <c r="B514" s="8"/>
      <c r="C514" s="8"/>
      <c r="D514" s="8"/>
    </row>
    <row r="515" spans="1:4" ht="27.75" customHeight="1" x14ac:dyDescent="0.2">
      <c r="A515" s="7"/>
      <c r="B515" s="8"/>
      <c r="C515" s="8"/>
      <c r="D515" s="8"/>
    </row>
    <row r="516" spans="1:4" ht="27.75" customHeight="1" x14ac:dyDescent="0.2">
      <c r="A516" s="7"/>
      <c r="B516" s="8"/>
      <c r="C516" s="8"/>
      <c r="D516" s="8"/>
    </row>
    <row r="517" spans="1:4" ht="27.75" customHeight="1" x14ac:dyDescent="0.2">
      <c r="A517" s="7"/>
      <c r="B517" s="8"/>
      <c r="C517" s="8"/>
      <c r="D517" s="8"/>
    </row>
    <row r="518" spans="1:4" ht="27.75" customHeight="1" x14ac:dyDescent="0.2">
      <c r="A518" s="7"/>
      <c r="B518" s="8"/>
      <c r="C518" s="8"/>
      <c r="D518" s="8"/>
    </row>
    <row r="519" spans="1:4" ht="27.75" customHeight="1" x14ac:dyDescent="0.2">
      <c r="A519" s="7"/>
      <c r="B519" s="8"/>
      <c r="C519" s="8"/>
      <c r="D519" s="8"/>
    </row>
    <row r="520" spans="1:4" ht="27.75" customHeight="1" x14ac:dyDescent="0.2">
      <c r="A520" s="7"/>
      <c r="B520" s="8"/>
      <c r="C520" s="8"/>
      <c r="D520" s="8"/>
    </row>
    <row r="521" spans="1:4" ht="27.75" customHeight="1" x14ac:dyDescent="0.2">
      <c r="A521" s="7"/>
      <c r="B521" s="8"/>
      <c r="C521" s="8"/>
      <c r="D521" s="8"/>
    </row>
    <row r="522" spans="1:4" ht="27.75" customHeight="1" x14ac:dyDescent="0.2">
      <c r="A522" s="7"/>
      <c r="B522" s="8"/>
      <c r="C522" s="8"/>
      <c r="D522" s="8"/>
    </row>
    <row r="523" spans="1:4" ht="27.75" customHeight="1" x14ac:dyDescent="0.2">
      <c r="A523" s="7"/>
      <c r="B523" s="8"/>
      <c r="C523" s="8"/>
      <c r="D523" s="8"/>
    </row>
    <row r="524" spans="1:4" ht="27.75" customHeight="1" x14ac:dyDescent="0.2">
      <c r="A524" s="7"/>
      <c r="B524" s="8"/>
      <c r="C524" s="8"/>
      <c r="D524" s="8"/>
    </row>
    <row r="525" spans="1:4" ht="27.75" customHeight="1" x14ac:dyDescent="0.2">
      <c r="A525" s="7"/>
      <c r="B525" s="8"/>
      <c r="C525" s="8"/>
      <c r="D525" s="8"/>
    </row>
    <row r="526" spans="1:4" ht="27.75" customHeight="1" x14ac:dyDescent="0.2">
      <c r="A526" s="7"/>
      <c r="B526" s="8"/>
      <c r="C526" s="8"/>
      <c r="D526" s="8"/>
    </row>
    <row r="527" spans="1:4" ht="27.75" customHeight="1" x14ac:dyDescent="0.2">
      <c r="A527" s="7"/>
      <c r="B527" s="8"/>
      <c r="C527" s="8"/>
      <c r="D527" s="8"/>
    </row>
    <row r="528" spans="1:4" ht="27.75" customHeight="1" x14ac:dyDescent="0.2">
      <c r="A528" s="7"/>
      <c r="B528" s="8"/>
      <c r="C528" s="8"/>
      <c r="D528" s="8"/>
    </row>
    <row r="529" spans="1:4" ht="27.75" customHeight="1" x14ac:dyDescent="0.2">
      <c r="A529" s="7"/>
      <c r="B529" s="8"/>
      <c r="C529" s="8"/>
      <c r="D529" s="8"/>
    </row>
    <row r="530" spans="1:4" ht="27.75" customHeight="1" x14ac:dyDescent="0.2">
      <c r="A530" s="7"/>
      <c r="B530" s="8"/>
      <c r="C530" s="8"/>
      <c r="D530" s="8"/>
    </row>
    <row r="531" spans="1:4" ht="27.75" customHeight="1" x14ac:dyDescent="0.2">
      <c r="A531" s="7"/>
      <c r="B531" s="8"/>
      <c r="C531" s="8"/>
      <c r="D531" s="8"/>
    </row>
    <row r="532" spans="1:4" ht="27.75" customHeight="1" x14ac:dyDescent="0.2">
      <c r="A532" s="7"/>
      <c r="B532" s="8"/>
      <c r="C532" s="8"/>
      <c r="D532" s="8"/>
    </row>
    <row r="533" spans="1:4" ht="27.75" customHeight="1" x14ac:dyDescent="0.2">
      <c r="A533" s="7"/>
      <c r="B533" s="8"/>
      <c r="C533" s="8"/>
      <c r="D533" s="8"/>
    </row>
    <row r="534" spans="1:4" ht="27.75" customHeight="1" x14ac:dyDescent="0.2">
      <c r="A534" s="7"/>
      <c r="B534" s="8"/>
      <c r="C534" s="8"/>
      <c r="D534" s="8"/>
    </row>
    <row r="535" spans="1:4" ht="27.75" customHeight="1" x14ac:dyDescent="0.2">
      <c r="A535" s="7"/>
      <c r="B535" s="8"/>
      <c r="C535" s="8"/>
      <c r="D535" s="8"/>
    </row>
    <row r="536" spans="1:4" ht="27.75" customHeight="1" x14ac:dyDescent="0.2">
      <c r="A536" s="7"/>
      <c r="B536" s="8"/>
      <c r="C536" s="8"/>
      <c r="D536" s="8"/>
    </row>
    <row r="537" spans="1:4" ht="27.75" customHeight="1" x14ac:dyDescent="0.2">
      <c r="A537" s="7"/>
      <c r="B537" s="8"/>
      <c r="C537" s="8"/>
      <c r="D537" s="8"/>
    </row>
    <row r="538" spans="1:4" ht="27.75" customHeight="1" x14ac:dyDescent="0.2">
      <c r="A538" s="7"/>
      <c r="B538" s="8"/>
      <c r="C538" s="8"/>
      <c r="D538" s="8"/>
    </row>
    <row r="539" spans="1:4" ht="27.75" customHeight="1" x14ac:dyDescent="0.2">
      <c r="A539" s="7"/>
      <c r="B539" s="8"/>
      <c r="C539" s="8"/>
      <c r="D539" s="8"/>
    </row>
    <row r="540" spans="1:4" ht="27.75" customHeight="1" x14ac:dyDescent="0.2">
      <c r="A540" s="7"/>
      <c r="B540" s="8"/>
      <c r="C540" s="8"/>
      <c r="D540" s="8"/>
    </row>
    <row r="541" spans="1:4" ht="27.75" customHeight="1" x14ac:dyDescent="0.2">
      <c r="A541" s="7"/>
      <c r="B541" s="8"/>
      <c r="C541" s="8"/>
      <c r="D541" s="8"/>
    </row>
    <row r="542" spans="1:4" ht="27.75" customHeight="1" x14ac:dyDescent="0.2">
      <c r="A542" s="7"/>
      <c r="B542" s="8"/>
      <c r="C542" s="8"/>
      <c r="D542" s="8"/>
    </row>
    <row r="543" spans="1:4" ht="27.75" customHeight="1" x14ac:dyDescent="0.2">
      <c r="A543" s="7"/>
      <c r="B543" s="8"/>
      <c r="C543" s="8"/>
      <c r="D543" s="8"/>
    </row>
    <row r="544" spans="1:4" ht="27.75" customHeight="1" x14ac:dyDescent="0.2">
      <c r="A544" s="7"/>
      <c r="B544" s="8"/>
      <c r="C544" s="8"/>
      <c r="D544" s="8"/>
    </row>
    <row r="545" spans="1:4" ht="27.75" customHeight="1" x14ac:dyDescent="0.2">
      <c r="A545" s="7"/>
      <c r="B545" s="8"/>
      <c r="C545" s="8"/>
      <c r="D545" s="8"/>
    </row>
    <row r="546" spans="1:4" ht="27.75" customHeight="1" x14ac:dyDescent="0.2">
      <c r="A546" s="7"/>
      <c r="B546" s="8"/>
      <c r="C546" s="8"/>
      <c r="D546" s="8"/>
    </row>
    <row r="547" spans="1:4" ht="27.75" customHeight="1" x14ac:dyDescent="0.2">
      <c r="A547" s="7"/>
      <c r="B547" s="8"/>
      <c r="C547" s="8"/>
      <c r="D547" s="8"/>
    </row>
    <row r="548" spans="1:4" ht="27.75" customHeight="1" x14ac:dyDescent="0.2">
      <c r="A548" s="7"/>
      <c r="B548" s="8"/>
      <c r="C548" s="8"/>
      <c r="D548" s="8"/>
    </row>
    <row r="549" spans="1:4" ht="27.75" customHeight="1" x14ac:dyDescent="0.2">
      <c r="A549" s="7"/>
      <c r="B549" s="8"/>
      <c r="C549" s="8"/>
      <c r="D549" s="8"/>
    </row>
    <row r="550" spans="1:4" ht="27.75" customHeight="1" x14ac:dyDescent="0.2">
      <c r="A550" s="7"/>
      <c r="B550" s="8"/>
      <c r="C550" s="8"/>
      <c r="D550" s="8"/>
    </row>
    <row r="551" spans="1:4" ht="27.75" customHeight="1" x14ac:dyDescent="0.2">
      <c r="A551" s="7"/>
      <c r="B551" s="8"/>
      <c r="C551" s="8"/>
      <c r="D551" s="8"/>
    </row>
    <row r="552" spans="1:4" ht="27.75" customHeight="1" x14ac:dyDescent="0.2">
      <c r="A552" s="7"/>
      <c r="B552" s="8"/>
      <c r="C552" s="8"/>
      <c r="D552" s="8"/>
    </row>
    <row r="553" spans="1:4" ht="27.75" customHeight="1" x14ac:dyDescent="0.2">
      <c r="A553" s="7"/>
      <c r="B553" s="8"/>
      <c r="C553" s="8"/>
      <c r="D553" s="8"/>
    </row>
    <row r="554" spans="1:4" ht="27.75" customHeight="1" x14ac:dyDescent="0.2">
      <c r="A554" s="7"/>
      <c r="B554" s="8"/>
      <c r="C554" s="8"/>
      <c r="D554" s="8"/>
    </row>
    <row r="555" spans="1:4" ht="27.75" customHeight="1" x14ac:dyDescent="0.2">
      <c r="A555" s="7"/>
      <c r="B555" s="8"/>
      <c r="C555" s="8"/>
      <c r="D555" s="8"/>
    </row>
    <row r="556" spans="1:4" ht="27.75" customHeight="1" x14ac:dyDescent="0.2">
      <c r="A556" s="7"/>
      <c r="B556" s="8"/>
      <c r="C556" s="8"/>
      <c r="D556" s="8"/>
    </row>
    <row r="557" spans="1:4" ht="27.75" customHeight="1" x14ac:dyDescent="0.2">
      <c r="A557" s="7"/>
      <c r="B557" s="8"/>
      <c r="C557" s="8"/>
      <c r="D557" s="8"/>
    </row>
    <row r="558" spans="1:4" ht="27.75" customHeight="1" x14ac:dyDescent="0.2">
      <c r="A558" s="7"/>
      <c r="B558" s="8"/>
      <c r="C558" s="8"/>
      <c r="D558" s="8"/>
    </row>
    <row r="559" spans="1:4" ht="27.75" customHeight="1" x14ac:dyDescent="0.2">
      <c r="A559" s="7"/>
      <c r="B559" s="8"/>
      <c r="C559" s="8"/>
      <c r="D559" s="8"/>
    </row>
    <row r="560" spans="1:4" ht="27.75" customHeight="1" x14ac:dyDescent="0.2">
      <c r="A560" s="7"/>
      <c r="B560" s="8"/>
      <c r="C560" s="8"/>
      <c r="D560" s="8"/>
    </row>
    <row r="561" spans="1:4" ht="27.75" customHeight="1" x14ac:dyDescent="0.2">
      <c r="A561" s="7"/>
      <c r="B561" s="8"/>
      <c r="C561" s="8"/>
      <c r="D561" s="8"/>
    </row>
    <row r="562" spans="1:4" ht="27.75" customHeight="1" x14ac:dyDescent="0.2">
      <c r="A562" s="7"/>
      <c r="B562" s="8"/>
      <c r="C562" s="8"/>
      <c r="D562" s="8"/>
    </row>
    <row r="563" spans="1:4" ht="27.75" customHeight="1" x14ac:dyDescent="0.2">
      <c r="A563" s="7"/>
      <c r="B563" s="8"/>
      <c r="C563" s="8"/>
      <c r="D563" s="8"/>
    </row>
    <row r="564" spans="1:4" ht="27.75" customHeight="1" x14ac:dyDescent="0.2">
      <c r="A564" s="7"/>
      <c r="B564" s="8"/>
      <c r="C564" s="8"/>
      <c r="D564" s="8"/>
    </row>
    <row r="565" spans="1:4" ht="27.75" customHeight="1" x14ac:dyDescent="0.2">
      <c r="A565" s="7"/>
      <c r="B565" s="8"/>
      <c r="C565" s="8"/>
      <c r="D565" s="8"/>
    </row>
    <row r="566" spans="1:4" ht="27.75" customHeight="1" x14ac:dyDescent="0.2">
      <c r="A566" s="7"/>
      <c r="B566" s="8"/>
      <c r="C566" s="8"/>
      <c r="D566" s="8"/>
    </row>
    <row r="567" spans="1:4" ht="27.75" customHeight="1" x14ac:dyDescent="0.2">
      <c r="A567" s="7"/>
      <c r="B567" s="8"/>
      <c r="C567" s="8"/>
      <c r="D567" s="8"/>
    </row>
    <row r="568" spans="1:4" ht="27.75" customHeight="1" x14ac:dyDescent="0.2">
      <c r="A568" s="7"/>
      <c r="B568" s="8"/>
      <c r="C568" s="8"/>
      <c r="D568" s="8"/>
    </row>
    <row r="569" spans="1:4" ht="27.75" customHeight="1" x14ac:dyDescent="0.2">
      <c r="A569" s="7"/>
      <c r="B569" s="8"/>
      <c r="C569" s="8"/>
      <c r="D569" s="8"/>
    </row>
    <row r="570" spans="1:4" ht="27.75" customHeight="1" x14ac:dyDescent="0.2">
      <c r="A570" s="7"/>
      <c r="B570" s="8"/>
      <c r="C570" s="8"/>
      <c r="D570" s="8"/>
    </row>
    <row r="571" spans="1:4" ht="27.75" customHeight="1" x14ac:dyDescent="0.2">
      <c r="A571" s="7"/>
      <c r="B571" s="8"/>
      <c r="C571" s="8"/>
      <c r="D571" s="8"/>
    </row>
    <row r="572" spans="1:4" ht="27.75" customHeight="1" x14ac:dyDescent="0.2">
      <c r="A572" s="7"/>
      <c r="B572" s="8"/>
      <c r="C572" s="8"/>
      <c r="D572" s="8"/>
    </row>
    <row r="573" spans="1:4" ht="27.75" customHeight="1" x14ac:dyDescent="0.2">
      <c r="A573" s="7"/>
      <c r="B573" s="8"/>
      <c r="C573" s="8"/>
      <c r="D573" s="8"/>
    </row>
    <row r="574" spans="1:4" ht="27.75" customHeight="1" x14ac:dyDescent="0.2">
      <c r="A574" s="7"/>
      <c r="B574" s="8"/>
      <c r="C574" s="8"/>
      <c r="D574" s="8"/>
    </row>
    <row r="575" spans="1:4" ht="27.75" customHeight="1" x14ac:dyDescent="0.2">
      <c r="A575" s="7"/>
      <c r="B575" s="8"/>
      <c r="C575" s="8"/>
      <c r="D575" s="8"/>
    </row>
    <row r="576" spans="1:4" ht="27.75" customHeight="1" x14ac:dyDescent="0.2">
      <c r="A576" s="7"/>
      <c r="B576" s="8"/>
      <c r="C576" s="8"/>
      <c r="D576" s="8"/>
    </row>
    <row r="577" spans="1:4" ht="27.75" customHeight="1" x14ac:dyDescent="0.2">
      <c r="A577" s="7"/>
      <c r="B577" s="8"/>
      <c r="C577" s="8"/>
      <c r="D577" s="8"/>
    </row>
    <row r="578" spans="1:4" ht="27.75" customHeight="1" x14ac:dyDescent="0.2">
      <c r="A578" s="7"/>
      <c r="B578" s="8"/>
      <c r="C578" s="8"/>
      <c r="D578" s="8"/>
    </row>
    <row r="579" spans="1:4" ht="27.75" customHeight="1" x14ac:dyDescent="0.2">
      <c r="A579" s="7"/>
      <c r="B579" s="8"/>
      <c r="C579" s="8"/>
      <c r="D579" s="8"/>
    </row>
    <row r="580" spans="1:4" ht="27.75" customHeight="1" x14ac:dyDescent="0.2">
      <c r="A580" s="7"/>
      <c r="B580" s="8"/>
      <c r="C580" s="8"/>
      <c r="D580" s="8"/>
    </row>
    <row r="581" spans="1:4" ht="27.75" customHeight="1" x14ac:dyDescent="0.2">
      <c r="A581" s="7"/>
      <c r="B581" s="8"/>
      <c r="C581" s="8"/>
      <c r="D581" s="8"/>
    </row>
    <row r="582" spans="1:4" ht="27.75" customHeight="1" x14ac:dyDescent="0.2">
      <c r="A582" s="7"/>
      <c r="B582" s="8"/>
      <c r="C582" s="8"/>
      <c r="D582" s="8"/>
    </row>
    <row r="583" spans="1:4" ht="27.75" customHeight="1" x14ac:dyDescent="0.2">
      <c r="A583" s="7"/>
      <c r="B583" s="8"/>
      <c r="C583" s="8"/>
      <c r="D583" s="8"/>
    </row>
    <row r="584" spans="1:4" ht="27.75" customHeight="1" x14ac:dyDescent="0.2">
      <c r="A584" s="7"/>
      <c r="B584" s="8"/>
      <c r="C584" s="8"/>
      <c r="D584" s="8"/>
    </row>
    <row r="585" spans="1:4" ht="27.75" customHeight="1" x14ac:dyDescent="0.2">
      <c r="A585" s="7"/>
      <c r="B585" s="8"/>
      <c r="C585" s="8"/>
      <c r="D585" s="8"/>
    </row>
    <row r="586" spans="1:4" ht="27.75" customHeight="1" x14ac:dyDescent="0.2">
      <c r="A586" s="7"/>
      <c r="B586" s="8"/>
      <c r="C586" s="8"/>
      <c r="D586" s="8"/>
    </row>
    <row r="587" spans="1:4" ht="27.75" customHeight="1" x14ac:dyDescent="0.2">
      <c r="A587" s="7"/>
      <c r="B587" s="8"/>
      <c r="C587" s="8"/>
      <c r="D587" s="8"/>
    </row>
    <row r="588" spans="1:4" ht="27.75" customHeight="1" x14ac:dyDescent="0.2">
      <c r="A588" s="7"/>
      <c r="B588" s="8"/>
      <c r="C588" s="8"/>
      <c r="D588" s="8"/>
    </row>
    <row r="589" spans="1:4" ht="27.75" customHeight="1" x14ac:dyDescent="0.2">
      <c r="A589" s="7"/>
      <c r="B589" s="8"/>
      <c r="C589" s="8"/>
      <c r="D589" s="8"/>
    </row>
    <row r="590" spans="1:4" ht="27.75" customHeight="1" x14ac:dyDescent="0.2">
      <c r="A590" s="7"/>
      <c r="B590" s="8"/>
      <c r="C590" s="8"/>
      <c r="D590" s="8"/>
    </row>
    <row r="591" spans="1:4" ht="27.75" customHeight="1" x14ac:dyDescent="0.2">
      <c r="A591" s="7"/>
      <c r="B591" s="8"/>
      <c r="C591" s="8"/>
      <c r="D591" s="8"/>
    </row>
    <row r="592" spans="1:4" ht="27.75" customHeight="1" x14ac:dyDescent="0.2">
      <c r="A592" s="7"/>
      <c r="B592" s="8"/>
      <c r="C592" s="8"/>
      <c r="D592" s="8"/>
    </row>
    <row r="593" spans="1:4" ht="27.75" customHeight="1" x14ac:dyDescent="0.2">
      <c r="A593" s="7"/>
      <c r="B593" s="8"/>
      <c r="C593" s="8"/>
      <c r="D593" s="8"/>
    </row>
    <row r="594" spans="1:4" ht="27.75" customHeight="1" x14ac:dyDescent="0.2">
      <c r="A594" s="7"/>
      <c r="B594" s="8"/>
      <c r="C594" s="8"/>
      <c r="D594" s="8"/>
    </row>
    <row r="595" spans="1:4" ht="27.75" customHeight="1" x14ac:dyDescent="0.2">
      <c r="A595" s="7"/>
      <c r="B595" s="8"/>
      <c r="C595" s="8"/>
      <c r="D595" s="8"/>
    </row>
    <row r="596" spans="1:4" ht="27.75" customHeight="1" x14ac:dyDescent="0.2">
      <c r="A596" s="7"/>
      <c r="B596" s="8"/>
      <c r="C596" s="8"/>
      <c r="D596" s="8"/>
    </row>
    <row r="597" spans="1:4" ht="27.75" customHeight="1" x14ac:dyDescent="0.2">
      <c r="A597" s="7"/>
      <c r="B597" s="8"/>
      <c r="C597" s="8"/>
      <c r="D597" s="8"/>
    </row>
    <row r="598" spans="1:4" ht="27.75" customHeight="1" x14ac:dyDescent="0.2">
      <c r="A598" s="7"/>
      <c r="B598" s="8"/>
      <c r="C598" s="8"/>
      <c r="D598" s="8"/>
    </row>
    <row r="599" spans="1:4" ht="27.75" customHeight="1" x14ac:dyDescent="0.2">
      <c r="A599" s="7"/>
      <c r="B599" s="8"/>
      <c r="C599" s="8"/>
      <c r="D599" s="8"/>
    </row>
    <row r="600" spans="1:4" ht="27.75" customHeight="1" x14ac:dyDescent="0.2">
      <c r="A600" s="7"/>
      <c r="B600" s="8"/>
      <c r="C600" s="8"/>
      <c r="D600" s="8"/>
    </row>
    <row r="601" spans="1:4" ht="27.75" customHeight="1" x14ac:dyDescent="0.2">
      <c r="A601" s="7"/>
      <c r="B601" s="8"/>
      <c r="C601" s="8"/>
      <c r="D601" s="8"/>
    </row>
    <row r="602" spans="1:4" ht="27.75" customHeight="1" x14ac:dyDescent="0.2">
      <c r="A602" s="7"/>
      <c r="B602" s="8"/>
      <c r="C602" s="8"/>
      <c r="D602" s="8"/>
    </row>
    <row r="603" spans="1:4" ht="27.75" customHeight="1" x14ac:dyDescent="0.2">
      <c r="A603" s="7"/>
      <c r="B603" s="8"/>
      <c r="C603" s="8"/>
      <c r="D603" s="8"/>
    </row>
    <row r="604" spans="1:4" ht="27.75" customHeight="1" x14ac:dyDescent="0.2">
      <c r="A604" s="7"/>
      <c r="B604" s="8"/>
      <c r="C604" s="8"/>
      <c r="D604" s="8"/>
    </row>
    <row r="605" spans="1:4" ht="27.75" customHeight="1" x14ac:dyDescent="0.2">
      <c r="A605" s="7"/>
      <c r="B605" s="8"/>
      <c r="C605" s="8"/>
      <c r="D605" s="8"/>
    </row>
    <row r="606" spans="1:4" ht="27.75" customHeight="1" x14ac:dyDescent="0.2">
      <c r="A606" s="7"/>
      <c r="B606" s="8"/>
      <c r="C606" s="8"/>
      <c r="D606" s="8"/>
    </row>
    <row r="607" spans="1:4" ht="27.75" customHeight="1" x14ac:dyDescent="0.2">
      <c r="A607" s="7"/>
      <c r="B607" s="8"/>
      <c r="C607" s="8"/>
      <c r="D607" s="8"/>
    </row>
    <row r="608" spans="1:4" ht="27.75" customHeight="1" x14ac:dyDescent="0.2">
      <c r="A608" s="7"/>
      <c r="B608" s="8"/>
      <c r="C608" s="8"/>
      <c r="D608" s="8"/>
    </row>
    <row r="609" spans="1:4" ht="27.75" customHeight="1" x14ac:dyDescent="0.2">
      <c r="A609" s="7"/>
      <c r="B609" s="8"/>
      <c r="C609" s="8"/>
      <c r="D609" s="8"/>
    </row>
    <row r="610" spans="1:4" ht="27.75" customHeight="1" x14ac:dyDescent="0.2">
      <c r="A610" s="7"/>
      <c r="B610" s="8"/>
      <c r="C610" s="8"/>
      <c r="D610" s="8"/>
    </row>
    <row r="611" spans="1:4" ht="27.75" customHeight="1" x14ac:dyDescent="0.2">
      <c r="A611" s="7"/>
      <c r="B611" s="8"/>
      <c r="C611" s="8"/>
      <c r="D611" s="8"/>
    </row>
    <row r="612" spans="1:4" ht="27.75" customHeight="1" x14ac:dyDescent="0.2">
      <c r="A612" s="7"/>
      <c r="B612" s="8"/>
      <c r="C612" s="8"/>
      <c r="D612" s="8"/>
    </row>
    <row r="613" spans="1:4" ht="27.75" customHeight="1" x14ac:dyDescent="0.2">
      <c r="A613" s="7"/>
      <c r="B613" s="8"/>
      <c r="C613" s="8"/>
      <c r="D613" s="8"/>
    </row>
    <row r="614" spans="1:4" ht="27.75" customHeight="1" x14ac:dyDescent="0.2">
      <c r="A614" s="7"/>
      <c r="B614" s="8"/>
      <c r="C614" s="8"/>
      <c r="D614" s="8"/>
    </row>
    <row r="615" spans="1:4" ht="27.75" customHeight="1" x14ac:dyDescent="0.2">
      <c r="A615" s="7"/>
      <c r="B615" s="8"/>
      <c r="C615" s="8"/>
      <c r="D615" s="8"/>
    </row>
    <row r="616" spans="1:4" ht="27.75" customHeight="1" x14ac:dyDescent="0.2">
      <c r="A616" s="7"/>
      <c r="B616" s="8"/>
      <c r="C616" s="8"/>
      <c r="D616" s="8"/>
    </row>
    <row r="617" spans="1:4" ht="27.75" customHeight="1" x14ac:dyDescent="0.2">
      <c r="A617" s="7"/>
      <c r="B617" s="8"/>
      <c r="C617" s="8"/>
      <c r="D617" s="8"/>
    </row>
    <row r="618" spans="1:4" ht="27.75" customHeight="1" x14ac:dyDescent="0.2">
      <c r="A618" s="7"/>
      <c r="B618" s="8"/>
      <c r="C618" s="8"/>
      <c r="D618" s="8"/>
    </row>
    <row r="619" spans="1:4" ht="27.75" customHeight="1" x14ac:dyDescent="0.2">
      <c r="A619" s="7"/>
      <c r="B619" s="8"/>
      <c r="C619" s="8"/>
      <c r="D619" s="8"/>
    </row>
    <row r="620" spans="1:4" ht="27.75" customHeight="1" x14ac:dyDescent="0.2">
      <c r="A620" s="7"/>
      <c r="B620" s="8"/>
      <c r="C620" s="8"/>
      <c r="D620" s="8"/>
    </row>
    <row r="621" spans="1:4" ht="27.75" customHeight="1" x14ac:dyDescent="0.2">
      <c r="A621" s="7"/>
      <c r="B621" s="8"/>
      <c r="C621" s="8"/>
      <c r="D621" s="8"/>
    </row>
    <row r="622" spans="1:4" ht="27.75" customHeight="1" x14ac:dyDescent="0.2">
      <c r="A622" s="7"/>
      <c r="B622" s="8"/>
      <c r="C622" s="8"/>
      <c r="D622" s="8"/>
    </row>
    <row r="623" spans="1:4" ht="27.75" customHeight="1" x14ac:dyDescent="0.2">
      <c r="A623" s="7"/>
      <c r="B623" s="8"/>
      <c r="C623" s="8"/>
      <c r="D623" s="8"/>
    </row>
    <row r="624" spans="1:4" ht="27.75" customHeight="1" x14ac:dyDescent="0.2">
      <c r="A624" s="7"/>
      <c r="B624" s="8"/>
      <c r="C624" s="8"/>
      <c r="D624" s="8"/>
    </row>
    <row r="625" spans="1:4" ht="27.75" customHeight="1" x14ac:dyDescent="0.2">
      <c r="A625" s="7"/>
      <c r="B625" s="8"/>
      <c r="C625" s="8"/>
      <c r="D625" s="8"/>
    </row>
    <row r="626" spans="1:4" ht="27.75" customHeight="1" x14ac:dyDescent="0.2">
      <c r="A626" s="7"/>
      <c r="B626" s="8"/>
      <c r="C626" s="8"/>
      <c r="D626" s="8"/>
    </row>
    <row r="627" spans="1:4" ht="27.75" customHeight="1" x14ac:dyDescent="0.2">
      <c r="A627" s="7"/>
      <c r="B627" s="8"/>
      <c r="C627" s="8"/>
      <c r="D627" s="8"/>
    </row>
    <row r="628" spans="1:4" ht="27.75" customHeight="1" x14ac:dyDescent="0.2">
      <c r="A628" s="7"/>
      <c r="B628" s="8"/>
      <c r="C628" s="8"/>
      <c r="D628" s="8"/>
    </row>
    <row r="629" spans="1:4" ht="27.75" customHeight="1" x14ac:dyDescent="0.2">
      <c r="A629" s="7"/>
      <c r="B629" s="8"/>
      <c r="C629" s="8"/>
      <c r="D629" s="8"/>
    </row>
    <row r="630" spans="1:4" ht="27.75" customHeight="1" x14ac:dyDescent="0.2">
      <c r="A630" s="7"/>
      <c r="B630" s="8"/>
      <c r="C630" s="8"/>
      <c r="D630" s="8"/>
    </row>
    <row r="631" spans="1:4" ht="27.75" customHeight="1" x14ac:dyDescent="0.2">
      <c r="A631" s="7"/>
      <c r="B631" s="8"/>
      <c r="C631" s="8"/>
      <c r="D631" s="8"/>
    </row>
    <row r="632" spans="1:4" ht="27.75" customHeight="1" x14ac:dyDescent="0.2">
      <c r="A632" s="7"/>
      <c r="B632" s="8"/>
      <c r="C632" s="8"/>
      <c r="D632" s="8"/>
    </row>
    <row r="633" spans="1:4" ht="27.75" customHeight="1" x14ac:dyDescent="0.2">
      <c r="A633" s="7"/>
      <c r="B633" s="8"/>
      <c r="C633" s="8"/>
      <c r="D633" s="8"/>
    </row>
    <row r="634" spans="1:4" ht="27.75" customHeight="1" x14ac:dyDescent="0.2">
      <c r="A634" s="7"/>
      <c r="B634" s="8"/>
      <c r="C634" s="8"/>
      <c r="D634" s="8"/>
    </row>
    <row r="635" spans="1:4" ht="27.75" customHeight="1" x14ac:dyDescent="0.2">
      <c r="A635" s="7"/>
      <c r="B635" s="8"/>
      <c r="C635" s="8"/>
      <c r="D635" s="8"/>
    </row>
    <row r="636" spans="1:4" ht="27.75" customHeight="1" x14ac:dyDescent="0.2">
      <c r="A636" s="7"/>
      <c r="B636" s="8"/>
      <c r="C636" s="8"/>
      <c r="D636" s="8"/>
    </row>
    <row r="637" spans="1:4" ht="27.75" customHeight="1" x14ac:dyDescent="0.2">
      <c r="A637" s="7"/>
      <c r="B637" s="8"/>
      <c r="C637" s="8"/>
      <c r="D637" s="8"/>
    </row>
    <row r="638" spans="1:4" ht="27.75" customHeight="1" x14ac:dyDescent="0.2">
      <c r="A638" s="7"/>
      <c r="B638" s="8"/>
      <c r="C638" s="8"/>
      <c r="D638" s="8"/>
    </row>
    <row r="639" spans="1:4" ht="27.75" customHeight="1" x14ac:dyDescent="0.2">
      <c r="A639" s="7"/>
      <c r="B639" s="8"/>
      <c r="C639" s="8"/>
      <c r="D639" s="8"/>
    </row>
    <row r="640" spans="1:4" ht="27.75" customHeight="1" x14ac:dyDescent="0.2">
      <c r="A640" s="7"/>
      <c r="B640" s="8"/>
      <c r="C640" s="8"/>
      <c r="D640" s="8"/>
    </row>
    <row r="641" spans="1:4" ht="27.75" customHeight="1" x14ac:dyDescent="0.2">
      <c r="A641" s="7"/>
      <c r="B641" s="8"/>
      <c r="C641" s="8"/>
      <c r="D641" s="8"/>
    </row>
    <row r="642" spans="1:4" ht="27.75" customHeight="1" x14ac:dyDescent="0.2">
      <c r="A642" s="7"/>
      <c r="B642" s="8"/>
      <c r="C642" s="8"/>
      <c r="D642" s="8"/>
    </row>
    <row r="643" spans="1:4" ht="27.75" customHeight="1" x14ac:dyDescent="0.2">
      <c r="A643" s="7"/>
      <c r="B643" s="8"/>
      <c r="C643" s="8"/>
      <c r="D643" s="8"/>
    </row>
    <row r="644" spans="1:4" ht="27.75" customHeight="1" x14ac:dyDescent="0.2">
      <c r="A644" s="7"/>
      <c r="B644" s="8"/>
      <c r="C644" s="8"/>
      <c r="D644" s="8"/>
    </row>
    <row r="645" spans="1:4" ht="27.75" customHeight="1" x14ac:dyDescent="0.2">
      <c r="A645" s="7"/>
      <c r="B645" s="8"/>
      <c r="C645" s="8"/>
      <c r="D645" s="8"/>
    </row>
    <row r="646" spans="1:4" ht="27.75" customHeight="1" x14ac:dyDescent="0.2">
      <c r="A646" s="7"/>
      <c r="B646" s="8"/>
      <c r="C646" s="8"/>
      <c r="D646" s="8"/>
    </row>
    <row r="647" spans="1:4" ht="27.75" customHeight="1" x14ac:dyDescent="0.2">
      <c r="A647" s="7"/>
      <c r="B647" s="8"/>
      <c r="C647" s="8"/>
      <c r="D647" s="8"/>
    </row>
    <row r="648" spans="1:4" ht="27.75" customHeight="1" x14ac:dyDescent="0.2">
      <c r="A648" s="7"/>
      <c r="B648" s="8"/>
      <c r="C648" s="8"/>
      <c r="D648" s="8"/>
    </row>
    <row r="649" spans="1:4" ht="27.75" customHeight="1" x14ac:dyDescent="0.2">
      <c r="A649" s="7"/>
      <c r="B649" s="8"/>
      <c r="C649" s="8"/>
      <c r="D649" s="8"/>
    </row>
    <row r="650" spans="1:4" ht="27.75" customHeight="1" x14ac:dyDescent="0.2">
      <c r="A650" s="7"/>
      <c r="B650" s="8"/>
      <c r="C650" s="8"/>
      <c r="D650" s="8"/>
    </row>
    <row r="651" spans="1:4" ht="27.75" customHeight="1" x14ac:dyDescent="0.2">
      <c r="A651" s="7"/>
      <c r="B651" s="8"/>
      <c r="C651" s="8"/>
      <c r="D651" s="8"/>
    </row>
    <row r="652" spans="1:4" ht="27.75" customHeight="1" x14ac:dyDescent="0.2">
      <c r="A652" s="7"/>
      <c r="B652" s="8"/>
      <c r="C652" s="8"/>
      <c r="D652" s="8"/>
    </row>
    <row r="653" spans="1:4" ht="27.75" customHeight="1" x14ac:dyDescent="0.2">
      <c r="A653" s="7"/>
      <c r="B653" s="8"/>
      <c r="C653" s="8"/>
      <c r="D653" s="8"/>
    </row>
    <row r="654" spans="1:4" ht="27.75" customHeight="1" x14ac:dyDescent="0.2">
      <c r="A654" s="7"/>
      <c r="B654" s="8"/>
      <c r="C654" s="8"/>
      <c r="D654" s="8"/>
    </row>
    <row r="655" spans="1:4" ht="27.75" customHeight="1" x14ac:dyDescent="0.2">
      <c r="A655" s="7"/>
      <c r="B655" s="8"/>
      <c r="C655" s="8"/>
      <c r="D655" s="8"/>
    </row>
    <row r="656" spans="1:4" ht="27.75" customHeight="1" x14ac:dyDescent="0.2">
      <c r="A656" s="7"/>
      <c r="B656" s="8"/>
      <c r="C656" s="8"/>
      <c r="D656" s="8"/>
    </row>
    <row r="657" spans="1:4" ht="27.75" customHeight="1" x14ac:dyDescent="0.2">
      <c r="A657" s="7"/>
      <c r="B657" s="8"/>
      <c r="C657" s="8"/>
      <c r="D657" s="8"/>
    </row>
    <row r="658" spans="1:4" ht="27.75" customHeight="1" x14ac:dyDescent="0.2">
      <c r="A658" s="7"/>
      <c r="B658" s="8"/>
      <c r="C658" s="8"/>
      <c r="D658" s="8"/>
    </row>
    <row r="659" spans="1:4" ht="27.75" customHeight="1" x14ac:dyDescent="0.2">
      <c r="A659" s="7"/>
      <c r="B659" s="8"/>
      <c r="C659" s="8"/>
      <c r="D659" s="8"/>
    </row>
    <row r="660" spans="1:4" ht="27.75" customHeight="1" x14ac:dyDescent="0.2">
      <c r="A660" s="7"/>
      <c r="B660" s="8"/>
      <c r="C660" s="8"/>
      <c r="D660" s="8"/>
    </row>
    <row r="661" spans="1:4" ht="27.75" customHeight="1" x14ac:dyDescent="0.2">
      <c r="A661" s="7"/>
      <c r="B661" s="8"/>
      <c r="C661" s="8"/>
      <c r="D661" s="8"/>
    </row>
    <row r="662" spans="1:4" ht="27.75" customHeight="1" x14ac:dyDescent="0.2">
      <c r="A662" s="7"/>
      <c r="B662" s="8"/>
      <c r="C662" s="8"/>
      <c r="D662" s="8"/>
    </row>
    <row r="663" spans="1:4" ht="27.75" customHeight="1" x14ac:dyDescent="0.2">
      <c r="A663" s="7"/>
      <c r="B663" s="8"/>
      <c r="C663" s="8"/>
      <c r="D663" s="8"/>
    </row>
    <row r="664" spans="1:4" ht="27.75" customHeight="1" x14ac:dyDescent="0.2">
      <c r="A664" s="7"/>
      <c r="B664" s="8"/>
      <c r="C664" s="8"/>
      <c r="D664" s="8"/>
    </row>
    <row r="665" spans="1:4" ht="27.75" customHeight="1" x14ac:dyDescent="0.2">
      <c r="A665" s="7"/>
      <c r="B665" s="8"/>
      <c r="C665" s="8"/>
      <c r="D665" s="8"/>
    </row>
    <row r="666" spans="1:4" ht="27.75" customHeight="1" x14ac:dyDescent="0.2">
      <c r="A666" s="7"/>
      <c r="B666" s="8"/>
      <c r="C666" s="8"/>
      <c r="D666" s="8"/>
    </row>
    <row r="667" spans="1:4" ht="27.75" customHeight="1" x14ac:dyDescent="0.2">
      <c r="A667" s="7"/>
      <c r="B667" s="8"/>
      <c r="C667" s="8"/>
      <c r="D667" s="8"/>
    </row>
    <row r="668" spans="1:4" ht="27.75" customHeight="1" x14ac:dyDescent="0.2">
      <c r="A668" s="7"/>
      <c r="B668" s="8"/>
      <c r="C668" s="8"/>
      <c r="D668" s="8"/>
    </row>
    <row r="669" spans="1:4" ht="27.75" customHeight="1" x14ac:dyDescent="0.2">
      <c r="A669" s="7"/>
      <c r="B669" s="8"/>
      <c r="C669" s="8"/>
      <c r="D669" s="8"/>
    </row>
    <row r="670" spans="1:4" ht="27.75" customHeight="1" x14ac:dyDescent="0.2">
      <c r="A670" s="7"/>
      <c r="B670" s="8"/>
      <c r="C670" s="8"/>
      <c r="D670" s="8"/>
    </row>
    <row r="671" spans="1:4" ht="27.75" customHeight="1" x14ac:dyDescent="0.2">
      <c r="A671" s="7"/>
      <c r="B671" s="8"/>
      <c r="C671" s="8"/>
      <c r="D671" s="8"/>
    </row>
    <row r="672" spans="1:4" ht="27.75" customHeight="1" x14ac:dyDescent="0.2">
      <c r="A672" s="7"/>
      <c r="B672" s="8"/>
      <c r="C672" s="8"/>
      <c r="D672" s="8"/>
    </row>
    <row r="673" spans="1:4" ht="27.75" customHeight="1" x14ac:dyDescent="0.2">
      <c r="A673" s="7"/>
      <c r="B673" s="8"/>
      <c r="C673" s="8"/>
      <c r="D673" s="8"/>
    </row>
    <row r="674" spans="1:4" ht="27.75" customHeight="1" x14ac:dyDescent="0.2">
      <c r="A674" s="7"/>
      <c r="B674" s="8"/>
      <c r="C674" s="8"/>
      <c r="D674" s="8"/>
    </row>
    <row r="675" spans="1:4" ht="27.75" customHeight="1" x14ac:dyDescent="0.2">
      <c r="A675" s="7"/>
      <c r="B675" s="8"/>
      <c r="C675" s="8"/>
      <c r="D675" s="8"/>
    </row>
    <row r="676" spans="1:4" ht="27.75" customHeight="1" x14ac:dyDescent="0.2">
      <c r="A676" s="7"/>
      <c r="B676" s="8"/>
      <c r="C676" s="8"/>
      <c r="D676" s="8"/>
    </row>
    <row r="677" spans="1:4" ht="27.75" customHeight="1" x14ac:dyDescent="0.2">
      <c r="A677" s="7"/>
      <c r="B677" s="8"/>
      <c r="C677" s="8"/>
      <c r="D677" s="8"/>
    </row>
    <row r="678" spans="1:4" ht="27.75" customHeight="1" x14ac:dyDescent="0.2">
      <c r="A678" s="7"/>
      <c r="B678" s="8"/>
      <c r="C678" s="8"/>
      <c r="D678" s="8"/>
    </row>
    <row r="679" spans="1:4" ht="27.75" customHeight="1" x14ac:dyDescent="0.2">
      <c r="A679" s="7"/>
      <c r="B679" s="8"/>
      <c r="C679" s="8"/>
      <c r="D679" s="8"/>
    </row>
    <row r="680" spans="1:4" ht="27.75" customHeight="1" x14ac:dyDescent="0.2">
      <c r="A680" s="7"/>
      <c r="B680" s="8"/>
      <c r="C680" s="8"/>
      <c r="D680" s="8"/>
    </row>
    <row r="681" spans="1:4" ht="27.75" customHeight="1" x14ac:dyDescent="0.2">
      <c r="A681" s="7"/>
      <c r="B681" s="8"/>
      <c r="C681" s="8"/>
      <c r="D681" s="8"/>
    </row>
    <row r="682" spans="1:4" ht="27.75" customHeight="1" x14ac:dyDescent="0.2">
      <c r="A682" s="7"/>
      <c r="B682" s="8"/>
      <c r="C682" s="8"/>
      <c r="D682" s="8"/>
    </row>
    <row r="683" spans="1:4" ht="27.75" customHeight="1" x14ac:dyDescent="0.2">
      <c r="A683" s="7"/>
      <c r="B683" s="8"/>
      <c r="C683" s="8"/>
      <c r="D683" s="8"/>
    </row>
    <row r="684" spans="1:4" ht="27.75" customHeight="1" x14ac:dyDescent="0.2">
      <c r="A684" s="7"/>
      <c r="B684" s="8"/>
      <c r="C684" s="8"/>
      <c r="D684" s="8"/>
    </row>
    <row r="685" spans="1:4" ht="27.75" customHeight="1" x14ac:dyDescent="0.2">
      <c r="A685" s="7"/>
      <c r="B685" s="8"/>
      <c r="C685" s="8"/>
      <c r="D685" s="8"/>
    </row>
    <row r="686" spans="1:4" ht="27.75" customHeight="1" x14ac:dyDescent="0.2">
      <c r="A686" s="7"/>
      <c r="B686" s="8"/>
      <c r="C686" s="8"/>
      <c r="D686" s="8"/>
    </row>
    <row r="687" spans="1:4" ht="27.75" customHeight="1" x14ac:dyDescent="0.2">
      <c r="A687" s="7"/>
      <c r="B687" s="8"/>
      <c r="C687" s="8"/>
      <c r="D687" s="8"/>
    </row>
    <row r="688" spans="1:4" ht="27.75" customHeight="1" x14ac:dyDescent="0.2">
      <c r="A688" s="7"/>
      <c r="B688" s="8"/>
      <c r="C688" s="8"/>
      <c r="D688" s="8"/>
    </row>
    <row r="689" spans="1:4" ht="27.75" customHeight="1" x14ac:dyDescent="0.2">
      <c r="A689" s="7"/>
      <c r="B689" s="8"/>
      <c r="C689" s="8"/>
      <c r="D689" s="8"/>
    </row>
    <row r="690" spans="1:4" ht="27.75" customHeight="1" x14ac:dyDescent="0.2">
      <c r="A690" s="7"/>
      <c r="B690" s="8"/>
      <c r="C690" s="8"/>
      <c r="D690" s="8"/>
    </row>
    <row r="691" spans="1:4" ht="27.75" customHeight="1" x14ac:dyDescent="0.2">
      <c r="A691" s="7"/>
      <c r="B691" s="8"/>
      <c r="C691" s="8"/>
      <c r="D691" s="8"/>
    </row>
    <row r="692" spans="1:4" ht="27.75" customHeight="1" x14ac:dyDescent="0.2">
      <c r="A692" s="7"/>
      <c r="B692" s="8"/>
      <c r="C692" s="8"/>
      <c r="D692" s="8"/>
    </row>
    <row r="693" spans="1:4" ht="27.75" customHeight="1" x14ac:dyDescent="0.2">
      <c r="A693" s="7"/>
      <c r="B693" s="8"/>
      <c r="C693" s="8"/>
      <c r="D693" s="8"/>
    </row>
    <row r="694" spans="1:4" ht="27.75" customHeight="1" x14ac:dyDescent="0.2">
      <c r="A694" s="7"/>
      <c r="B694" s="8"/>
      <c r="C694" s="8"/>
      <c r="D694" s="8"/>
    </row>
    <row r="695" spans="1:4" ht="27.75" customHeight="1" x14ac:dyDescent="0.2">
      <c r="A695" s="7"/>
      <c r="B695" s="8"/>
      <c r="C695" s="8"/>
      <c r="D695" s="8"/>
    </row>
    <row r="696" spans="1:4" ht="27.75" customHeight="1" x14ac:dyDescent="0.2">
      <c r="A696" s="7"/>
      <c r="B696" s="8"/>
      <c r="C696" s="8"/>
      <c r="D696" s="8"/>
    </row>
    <row r="697" spans="1:4" ht="27.75" customHeight="1" x14ac:dyDescent="0.2">
      <c r="A697" s="7"/>
      <c r="B697" s="8"/>
      <c r="C697" s="8"/>
      <c r="D697" s="8"/>
    </row>
    <row r="698" spans="1:4" ht="27.75" customHeight="1" x14ac:dyDescent="0.2">
      <c r="A698" s="7"/>
      <c r="B698" s="8"/>
      <c r="C698" s="8"/>
      <c r="D698" s="8"/>
    </row>
    <row r="699" spans="1:4" ht="27.75" customHeight="1" x14ac:dyDescent="0.2">
      <c r="A699" s="7"/>
      <c r="B699" s="8"/>
      <c r="C699" s="8"/>
      <c r="D699" s="8"/>
    </row>
    <row r="700" spans="1:4" ht="27.75" customHeight="1" x14ac:dyDescent="0.2">
      <c r="A700" s="7"/>
      <c r="B700" s="8"/>
      <c r="C700" s="8"/>
      <c r="D700" s="8"/>
    </row>
    <row r="701" spans="1:4" ht="27.75" customHeight="1" x14ac:dyDescent="0.2">
      <c r="A701" s="7"/>
      <c r="B701" s="8"/>
      <c r="C701" s="8"/>
      <c r="D701" s="8"/>
    </row>
    <row r="702" spans="1:4" ht="27.75" customHeight="1" x14ac:dyDescent="0.2">
      <c r="A702" s="7"/>
      <c r="B702" s="8"/>
      <c r="C702" s="8"/>
      <c r="D702" s="8"/>
    </row>
    <row r="703" spans="1:4" ht="27.75" customHeight="1" x14ac:dyDescent="0.2">
      <c r="A703" s="7"/>
      <c r="B703" s="8"/>
      <c r="C703" s="8"/>
      <c r="D703" s="8"/>
    </row>
    <row r="704" spans="1:4" ht="27.75" customHeight="1" x14ac:dyDescent="0.2">
      <c r="A704" s="7"/>
      <c r="B704" s="8"/>
      <c r="C704" s="8"/>
      <c r="D704" s="8"/>
    </row>
    <row r="705" spans="1:4" ht="27.75" customHeight="1" x14ac:dyDescent="0.2">
      <c r="A705" s="7"/>
      <c r="B705" s="8"/>
      <c r="C705" s="8"/>
      <c r="D705" s="8"/>
    </row>
    <row r="706" spans="1:4" ht="27.75" customHeight="1" x14ac:dyDescent="0.2">
      <c r="A706" s="7"/>
      <c r="B706" s="8"/>
      <c r="C706" s="8"/>
      <c r="D706" s="8"/>
    </row>
    <row r="707" spans="1:4" ht="27.75" customHeight="1" x14ac:dyDescent="0.2">
      <c r="A707" s="7"/>
      <c r="B707" s="8"/>
      <c r="C707" s="8"/>
      <c r="D707" s="8"/>
    </row>
    <row r="708" spans="1:4" ht="27.75" customHeight="1" x14ac:dyDescent="0.2">
      <c r="A708" s="7"/>
      <c r="B708" s="8"/>
      <c r="C708" s="8"/>
      <c r="D708" s="8"/>
    </row>
    <row r="709" spans="1:4" ht="27.75" customHeight="1" x14ac:dyDescent="0.2">
      <c r="A709" s="7"/>
      <c r="B709" s="8"/>
      <c r="C709" s="8"/>
      <c r="D709" s="8"/>
    </row>
    <row r="710" spans="1:4" ht="27.75" customHeight="1" x14ac:dyDescent="0.2">
      <c r="A710" s="7"/>
      <c r="B710" s="8"/>
      <c r="C710" s="8"/>
      <c r="D710"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2"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4"/>
  <sheetViews>
    <sheetView zoomScaleNormal="100" zoomScaleSheetLayoutView="100" workbookViewId="0">
      <selection activeCell="I24" sqref="I24"/>
    </sheetView>
  </sheetViews>
  <sheetFormatPr defaultColWidth="11.5703125" defaultRowHeight="12.75" x14ac:dyDescent="0.2"/>
  <cols>
    <col min="1" max="1" width="13.85546875" style="53" customWidth="1"/>
    <col min="2" max="2" width="11.5703125" style="53" customWidth="1"/>
    <col min="3" max="3" width="37.42578125" style="53" bestFit="1" customWidth="1"/>
    <col min="4" max="4" width="40.5703125" style="54" bestFit="1" customWidth="1"/>
    <col min="5" max="6" width="4.7109375" style="53" customWidth="1"/>
    <col min="7" max="7" width="29.140625" style="53" bestFit="1" customWidth="1"/>
    <col min="8" max="8" width="11.5703125" style="53"/>
    <col min="9" max="9" width="60.28515625" style="53" customWidth="1"/>
    <col min="10" max="16384" width="11.5703125" style="53"/>
  </cols>
  <sheetData>
    <row r="1" spans="1:2" ht="26.25" customHeight="1" x14ac:dyDescent="0.2">
      <c r="A1" s="294" t="s">
        <v>93</v>
      </c>
      <c r="B1" s="294"/>
    </row>
    <row r="2" spans="1:2" ht="12.75" customHeight="1" x14ac:dyDescent="0.2">
      <c r="A2" s="96"/>
      <c r="B2" s="96"/>
    </row>
    <row r="3" spans="1:2" ht="12.75" customHeight="1" x14ac:dyDescent="0.2">
      <c r="A3" s="96"/>
      <c r="B3" s="96"/>
    </row>
    <row r="4" spans="1:2" ht="12.75" customHeight="1" x14ac:dyDescent="0.2">
      <c r="A4" s="96"/>
      <c r="B4" s="96"/>
    </row>
    <row r="5" spans="1:2" ht="12.75" customHeight="1" x14ac:dyDescent="0.2">
      <c r="A5" s="96"/>
      <c r="B5" s="96"/>
    </row>
    <row r="6" spans="1:2" ht="12.75" customHeight="1" x14ac:dyDescent="0.2">
      <c r="A6" s="96"/>
      <c r="B6" s="96"/>
    </row>
    <row r="7" spans="1:2" ht="12.75" customHeight="1" x14ac:dyDescent="0.2">
      <c r="A7" s="96"/>
      <c r="B7" s="96"/>
    </row>
    <row r="8" spans="1:2" ht="12.75" customHeight="1" x14ac:dyDescent="0.2">
      <c r="A8" s="96"/>
      <c r="B8" s="96"/>
    </row>
    <row r="9" spans="1:2" ht="12.75" customHeight="1" x14ac:dyDescent="0.2">
      <c r="A9" s="96"/>
      <c r="B9" s="96"/>
    </row>
    <row r="10" spans="1:2" ht="12.75" customHeight="1" x14ac:dyDescent="0.2">
      <c r="A10" s="96"/>
      <c r="B10" s="96"/>
    </row>
    <row r="11" spans="1:2" ht="12.75" customHeight="1" x14ac:dyDescent="0.2">
      <c r="A11" s="96"/>
      <c r="B11" s="96"/>
    </row>
    <row r="12" spans="1:2" ht="12.75" customHeight="1" x14ac:dyDescent="0.2">
      <c r="A12" s="96"/>
      <c r="B12" s="96"/>
    </row>
    <row r="13" spans="1:2" ht="12.75" customHeight="1" x14ac:dyDescent="0.2">
      <c r="A13" s="96"/>
      <c r="B13" s="96"/>
    </row>
    <row r="14" spans="1:2" ht="12.75" customHeight="1" x14ac:dyDescent="0.2">
      <c r="A14" s="96"/>
      <c r="B14" s="96"/>
    </row>
    <row r="15" spans="1:2" ht="12.75" customHeight="1" x14ac:dyDescent="0.2">
      <c r="A15" s="96"/>
      <c r="B15" s="96"/>
    </row>
    <row r="16" spans="1:2" ht="12.75" customHeight="1" x14ac:dyDescent="0.2">
      <c r="A16" s="96"/>
      <c r="B16" s="96"/>
    </row>
    <row r="17" spans="1:9" ht="12.75" customHeight="1" x14ac:dyDescent="0.2">
      <c r="A17" s="96"/>
      <c r="B17" s="96"/>
    </row>
    <row r="18" spans="1:9" ht="12.75" customHeight="1" x14ac:dyDescent="0.2">
      <c r="A18" s="96"/>
      <c r="B18" s="96"/>
    </row>
    <row r="19" spans="1:9" ht="12.75" customHeight="1" x14ac:dyDescent="0.2">
      <c r="A19" s="96"/>
      <c r="B19" s="96"/>
    </row>
    <row r="20" spans="1:9" ht="12.75" customHeight="1" x14ac:dyDescent="0.2">
      <c r="A20" s="96"/>
      <c r="B20" s="96"/>
    </row>
    <row r="21" spans="1:9" ht="12.75" customHeight="1" x14ac:dyDescent="0.2">
      <c r="A21" s="119"/>
      <c r="B21" s="119"/>
    </row>
    <row r="22" spans="1:9" ht="12.75" customHeight="1" x14ac:dyDescent="0.2">
      <c r="A22" s="119"/>
      <c r="B22" s="119"/>
    </row>
    <row r="23" spans="1:9" ht="12.75" customHeight="1" x14ac:dyDescent="0.2">
      <c r="A23" s="119"/>
      <c r="B23" s="119"/>
    </row>
    <row r="24" spans="1:9" ht="12.75" customHeight="1" x14ac:dyDescent="0.2">
      <c r="A24" s="119"/>
      <c r="B24" s="119"/>
    </row>
    <row r="25" spans="1:9" ht="12.75" customHeight="1" x14ac:dyDescent="0.2">
      <c r="A25" s="119"/>
      <c r="B25" s="119"/>
    </row>
    <row r="26" spans="1:9" ht="12.75" customHeight="1" x14ac:dyDescent="0.2">
      <c r="A26" s="96"/>
      <c r="B26" s="96"/>
    </row>
    <row r="27" spans="1:9" ht="12.75" customHeight="1" x14ac:dyDescent="0.2">
      <c r="A27" s="96"/>
      <c r="B27" s="96"/>
    </row>
    <row r="28" spans="1:9" ht="12.75" customHeight="1" x14ac:dyDescent="0.2">
      <c r="A28" s="96"/>
      <c r="B28" s="96"/>
    </row>
    <row r="29" spans="1:9" ht="12.75" customHeight="1" x14ac:dyDescent="0.2">
      <c r="A29" s="96"/>
      <c r="B29" s="96"/>
    </row>
    <row r="30" spans="1:9" ht="12.75" customHeight="1" x14ac:dyDescent="0.2">
      <c r="A30" s="96"/>
      <c r="B30" s="96"/>
    </row>
    <row r="31" spans="1:9" s="52" customFormat="1" ht="51" x14ac:dyDescent="0.2">
      <c r="A31" s="62" t="s">
        <v>250</v>
      </c>
      <c r="B31" s="62" t="s">
        <v>251</v>
      </c>
      <c r="C31" s="62" t="s">
        <v>252</v>
      </c>
      <c r="D31" s="62" t="s">
        <v>253</v>
      </c>
      <c r="E31" s="63"/>
      <c r="F31" s="63"/>
      <c r="G31" s="64" t="s">
        <v>474</v>
      </c>
      <c r="H31" s="64" t="s">
        <v>475</v>
      </c>
      <c r="I31" s="64" t="s">
        <v>476</v>
      </c>
    </row>
    <row r="32" spans="1:9" x14ac:dyDescent="0.2">
      <c r="A32" s="59">
        <v>3</v>
      </c>
      <c r="B32" s="60">
        <v>166</v>
      </c>
      <c r="C32" s="53" t="s">
        <v>254</v>
      </c>
      <c r="D32" s="54" t="s">
        <v>255</v>
      </c>
      <c r="G32"/>
      <c r="H32" s="56">
        <v>40057</v>
      </c>
      <c r="I32" s="55" t="s">
        <v>477</v>
      </c>
    </row>
    <row r="33" spans="1:9" x14ac:dyDescent="0.2">
      <c r="A33" s="59">
        <v>4</v>
      </c>
      <c r="B33" s="60">
        <v>168</v>
      </c>
      <c r="C33" s="53" t="s">
        <v>254</v>
      </c>
      <c r="D33" s="54" t="s">
        <v>255</v>
      </c>
      <c r="G33" s="55" t="s">
        <v>478</v>
      </c>
      <c r="H33" s="56">
        <v>40275</v>
      </c>
      <c r="I33" s="58" t="s">
        <v>482</v>
      </c>
    </row>
    <row r="34" spans="1:9" x14ac:dyDescent="0.2">
      <c r="A34" s="59">
        <v>5</v>
      </c>
      <c r="B34" s="60">
        <v>100</v>
      </c>
      <c r="C34" s="53" t="s">
        <v>256</v>
      </c>
      <c r="D34" s="54" t="s">
        <v>255</v>
      </c>
      <c r="G34" s="57" t="s">
        <v>485</v>
      </c>
      <c r="H34" s="56">
        <v>40347</v>
      </c>
      <c r="I34" t="s">
        <v>479</v>
      </c>
    </row>
    <row r="35" spans="1:9" x14ac:dyDescent="0.2">
      <c r="A35" s="59">
        <v>6</v>
      </c>
      <c r="B35" s="60">
        <v>257</v>
      </c>
      <c r="C35" s="53" t="s">
        <v>257</v>
      </c>
      <c r="D35" s="54" t="s">
        <v>255</v>
      </c>
      <c r="G35" s="57" t="s">
        <v>486</v>
      </c>
      <c r="H35" s="56">
        <v>41166</v>
      </c>
      <c r="I35" s="58" t="s">
        <v>487</v>
      </c>
    </row>
    <row r="36" spans="1:9" x14ac:dyDescent="0.2">
      <c r="A36" s="59">
        <v>7</v>
      </c>
      <c r="B36" s="60">
        <v>158</v>
      </c>
      <c r="C36" s="53" t="s">
        <v>257</v>
      </c>
      <c r="D36" s="54" t="s">
        <v>255</v>
      </c>
      <c r="G36" s="57" t="s">
        <v>480</v>
      </c>
      <c r="H36" s="56">
        <v>41178</v>
      </c>
      <c r="I36" s="58" t="s">
        <v>481</v>
      </c>
    </row>
    <row r="37" spans="1:9" x14ac:dyDescent="0.2">
      <c r="A37" s="59">
        <v>8</v>
      </c>
      <c r="B37" s="60">
        <v>159</v>
      </c>
      <c r="C37" s="53" t="s">
        <v>257</v>
      </c>
      <c r="D37" s="54" t="s">
        <v>255</v>
      </c>
    </row>
    <row r="38" spans="1:9" x14ac:dyDescent="0.2">
      <c r="A38" s="59">
        <v>9</v>
      </c>
      <c r="B38" s="60">
        <v>1111</v>
      </c>
      <c r="C38" s="53" t="s">
        <v>257</v>
      </c>
      <c r="D38" s="54" t="s">
        <v>255</v>
      </c>
    </row>
    <row r="39" spans="1:9" x14ac:dyDescent="0.2">
      <c r="A39" s="59">
        <v>10</v>
      </c>
      <c r="B39" s="60">
        <v>1104</v>
      </c>
      <c r="C39" s="53" t="s">
        <v>257</v>
      </c>
      <c r="D39" s="54" t="s">
        <v>255</v>
      </c>
    </row>
    <row r="40" spans="1:9" x14ac:dyDescent="0.2">
      <c r="A40" s="59">
        <v>11</v>
      </c>
      <c r="B40" s="60">
        <v>1112</v>
      </c>
      <c r="C40" s="53" t="s">
        <v>257</v>
      </c>
      <c r="D40" s="54" t="s">
        <v>255</v>
      </c>
    </row>
    <row r="41" spans="1:9" x14ac:dyDescent="0.2">
      <c r="A41" s="59">
        <v>12</v>
      </c>
      <c r="B41" s="60">
        <v>1116</v>
      </c>
      <c r="C41" s="53" t="s">
        <v>257</v>
      </c>
      <c r="D41" s="54" t="s">
        <v>255</v>
      </c>
    </row>
    <row r="42" spans="1:9" x14ac:dyDescent="0.2">
      <c r="A42" s="59">
        <v>13</v>
      </c>
      <c r="B42" s="60">
        <v>139</v>
      </c>
      <c r="C42" s="53" t="s">
        <v>258</v>
      </c>
      <c r="D42" s="54" t="s">
        <v>501</v>
      </c>
    </row>
    <row r="43" spans="1:9" x14ac:dyDescent="0.2">
      <c r="A43" s="59">
        <v>15</v>
      </c>
      <c r="B43" s="60">
        <v>152</v>
      </c>
      <c r="C43" s="53" t="s">
        <v>258</v>
      </c>
      <c r="D43" s="54" t="s">
        <v>501</v>
      </c>
    </row>
    <row r="44" spans="1:9" x14ac:dyDescent="0.2">
      <c r="A44" s="59">
        <v>16</v>
      </c>
      <c r="B44" s="60">
        <v>113</v>
      </c>
      <c r="C44" s="53" t="s">
        <v>259</v>
      </c>
      <c r="D44" s="54" t="s">
        <v>502</v>
      </c>
    </row>
    <row r="45" spans="1:9" x14ac:dyDescent="0.2">
      <c r="A45" s="59">
        <v>17</v>
      </c>
      <c r="B45" s="60">
        <v>125</v>
      </c>
      <c r="C45" s="53" t="s">
        <v>259</v>
      </c>
      <c r="D45" s="54" t="s">
        <v>502</v>
      </c>
    </row>
    <row r="46" spans="1:9" x14ac:dyDescent="0.2">
      <c r="A46" s="59">
        <v>18</v>
      </c>
      <c r="B46" s="60">
        <v>126</v>
      </c>
      <c r="C46" s="53" t="s">
        <v>259</v>
      </c>
      <c r="D46" s="54" t="s">
        <v>502</v>
      </c>
    </row>
    <row r="47" spans="1:9" x14ac:dyDescent="0.2">
      <c r="A47" s="59">
        <v>19</v>
      </c>
      <c r="B47" s="60">
        <v>127</v>
      </c>
      <c r="C47" s="53" t="s">
        <v>259</v>
      </c>
      <c r="D47" s="54" t="s">
        <v>502</v>
      </c>
    </row>
    <row r="48" spans="1:9" x14ac:dyDescent="0.2">
      <c r="A48" s="59">
        <v>20</v>
      </c>
      <c r="B48" s="60">
        <v>129</v>
      </c>
      <c r="C48" s="53" t="s">
        <v>259</v>
      </c>
      <c r="D48" s="54" t="s">
        <v>502</v>
      </c>
    </row>
    <row r="49" spans="1:4" x14ac:dyDescent="0.2">
      <c r="A49" s="59">
        <v>21</v>
      </c>
      <c r="B49" s="60">
        <v>130</v>
      </c>
      <c r="C49" s="53" t="s">
        <v>259</v>
      </c>
      <c r="D49" s="54" t="s">
        <v>502</v>
      </c>
    </row>
    <row r="50" spans="1:4" x14ac:dyDescent="0.2">
      <c r="A50" s="59">
        <v>22</v>
      </c>
      <c r="B50" s="60">
        <v>131</v>
      </c>
      <c r="C50" s="53" t="s">
        <v>259</v>
      </c>
      <c r="D50" s="54" t="s">
        <v>502</v>
      </c>
    </row>
    <row r="51" spans="1:4" x14ac:dyDescent="0.2">
      <c r="A51" s="59">
        <v>23</v>
      </c>
      <c r="B51" s="60">
        <v>136</v>
      </c>
      <c r="C51" s="53" t="s">
        <v>260</v>
      </c>
      <c r="D51" s="54" t="s">
        <v>503</v>
      </c>
    </row>
    <row r="52" spans="1:4" x14ac:dyDescent="0.2">
      <c r="A52" s="59">
        <v>24</v>
      </c>
      <c r="B52" s="60">
        <v>137</v>
      </c>
      <c r="C52" s="53" t="s">
        <v>260</v>
      </c>
      <c r="D52" s="54" t="s">
        <v>502</v>
      </c>
    </row>
    <row r="53" spans="1:4" x14ac:dyDescent="0.2">
      <c r="A53" s="59">
        <v>25</v>
      </c>
      <c r="B53" s="60">
        <v>138</v>
      </c>
      <c r="C53" s="53" t="s">
        <v>260</v>
      </c>
      <c r="D53" s="54" t="s">
        <v>502</v>
      </c>
    </row>
    <row r="54" spans="1:4" x14ac:dyDescent="0.2">
      <c r="A54" s="59">
        <v>26</v>
      </c>
      <c r="B54" s="60">
        <v>141</v>
      </c>
      <c r="C54" s="53" t="s">
        <v>260</v>
      </c>
      <c r="D54" s="54" t="s">
        <v>255</v>
      </c>
    </row>
    <row r="55" spans="1:4" x14ac:dyDescent="0.2">
      <c r="A55" s="59">
        <v>28</v>
      </c>
      <c r="B55" s="60">
        <v>143</v>
      </c>
      <c r="C55" s="53" t="s">
        <v>260</v>
      </c>
      <c r="D55" s="54" t="s">
        <v>255</v>
      </c>
    </row>
    <row r="56" spans="1:4" x14ac:dyDescent="0.2">
      <c r="A56" s="59">
        <v>29</v>
      </c>
      <c r="B56" s="60">
        <v>144</v>
      </c>
      <c r="C56" s="53" t="s">
        <v>260</v>
      </c>
      <c r="D56" s="54" t="s">
        <v>501</v>
      </c>
    </row>
    <row r="57" spans="1:4" x14ac:dyDescent="0.2">
      <c r="A57" s="59">
        <v>30</v>
      </c>
      <c r="B57" s="60">
        <v>145</v>
      </c>
      <c r="C57" s="53" t="s">
        <v>260</v>
      </c>
      <c r="D57" s="54" t="s">
        <v>255</v>
      </c>
    </row>
    <row r="58" spans="1:4" x14ac:dyDescent="0.2">
      <c r="A58" s="59">
        <v>31</v>
      </c>
      <c r="B58" s="60">
        <v>146</v>
      </c>
      <c r="C58" s="53" t="s">
        <v>260</v>
      </c>
      <c r="D58" s="54" t="s">
        <v>255</v>
      </c>
    </row>
    <row r="59" spans="1:4" x14ac:dyDescent="0.2">
      <c r="A59" s="59">
        <v>32</v>
      </c>
      <c r="B59" s="60">
        <v>147</v>
      </c>
      <c r="C59" s="53" t="s">
        <v>260</v>
      </c>
      <c r="D59" s="54" t="s">
        <v>255</v>
      </c>
    </row>
    <row r="60" spans="1:4" x14ac:dyDescent="0.2">
      <c r="A60" s="59">
        <v>33</v>
      </c>
      <c r="B60" s="60">
        <v>228</v>
      </c>
      <c r="C60" s="53" t="s">
        <v>260</v>
      </c>
      <c r="D60" s="54" t="s">
        <v>503</v>
      </c>
    </row>
    <row r="61" spans="1:4" x14ac:dyDescent="0.2">
      <c r="A61" s="59">
        <v>34</v>
      </c>
      <c r="B61" s="60">
        <v>149</v>
      </c>
      <c r="C61" s="53" t="s">
        <v>260</v>
      </c>
      <c r="D61" s="54" t="s">
        <v>503</v>
      </c>
    </row>
    <row r="62" spans="1:4" x14ac:dyDescent="0.2">
      <c r="A62" s="59">
        <v>35</v>
      </c>
      <c r="B62" s="60">
        <v>150</v>
      </c>
      <c r="C62" s="53" t="s">
        <v>260</v>
      </c>
      <c r="D62" s="54" t="s">
        <v>255</v>
      </c>
    </row>
    <row r="63" spans="1:4" x14ac:dyDescent="0.2">
      <c r="A63" s="59">
        <v>36</v>
      </c>
      <c r="B63" s="60">
        <v>151</v>
      </c>
      <c r="C63" s="53" t="s">
        <v>260</v>
      </c>
      <c r="D63" s="54" t="s">
        <v>502</v>
      </c>
    </row>
    <row r="64" spans="1:4" x14ac:dyDescent="0.2">
      <c r="A64" s="59">
        <v>37</v>
      </c>
      <c r="B64" s="60">
        <v>153</v>
      </c>
      <c r="C64" s="53" t="s">
        <v>260</v>
      </c>
      <c r="D64" s="54" t="s">
        <v>502</v>
      </c>
    </row>
    <row r="65" spans="1:4" x14ac:dyDescent="0.2">
      <c r="A65" s="59">
        <v>38</v>
      </c>
      <c r="B65" s="60">
        <v>154</v>
      </c>
      <c r="C65" s="53" t="s">
        <v>260</v>
      </c>
      <c r="D65" s="54" t="s">
        <v>255</v>
      </c>
    </row>
    <row r="66" spans="1:4" x14ac:dyDescent="0.2">
      <c r="A66" s="59">
        <v>39</v>
      </c>
      <c r="B66" s="60">
        <v>155</v>
      </c>
      <c r="C66" s="53" t="s">
        <v>260</v>
      </c>
      <c r="D66" s="54" t="s">
        <v>255</v>
      </c>
    </row>
    <row r="67" spans="1:4" x14ac:dyDescent="0.2">
      <c r="A67" s="59">
        <v>40</v>
      </c>
      <c r="B67" s="60">
        <v>157</v>
      </c>
      <c r="C67" s="53" t="s">
        <v>259</v>
      </c>
      <c r="D67" s="54" t="s">
        <v>502</v>
      </c>
    </row>
    <row r="68" spans="1:4" x14ac:dyDescent="0.2">
      <c r="A68" s="59">
        <v>41</v>
      </c>
      <c r="B68" s="60">
        <v>171</v>
      </c>
      <c r="C68" s="53" t="s">
        <v>261</v>
      </c>
      <c r="D68" s="54" t="s">
        <v>502</v>
      </c>
    </row>
    <row r="69" spans="1:4" x14ac:dyDescent="0.2">
      <c r="A69" s="59">
        <v>42</v>
      </c>
      <c r="B69" s="60">
        <v>173</v>
      </c>
      <c r="C69" s="53" t="s">
        <v>262</v>
      </c>
      <c r="D69" s="54" t="s">
        <v>502</v>
      </c>
    </row>
    <row r="70" spans="1:4" x14ac:dyDescent="0.2">
      <c r="A70" s="59">
        <v>43</v>
      </c>
      <c r="B70" s="60">
        <v>174</v>
      </c>
      <c r="C70" s="53" t="s">
        <v>262</v>
      </c>
      <c r="D70" s="54" t="s">
        <v>502</v>
      </c>
    </row>
    <row r="71" spans="1:4" x14ac:dyDescent="0.2">
      <c r="A71" s="59">
        <v>44</v>
      </c>
      <c r="B71" s="60">
        <v>185</v>
      </c>
      <c r="C71" s="53" t="s">
        <v>261</v>
      </c>
      <c r="D71" s="54" t="s">
        <v>502</v>
      </c>
    </row>
    <row r="72" spans="1:4" x14ac:dyDescent="0.2">
      <c r="A72" s="59">
        <v>45</v>
      </c>
      <c r="B72" s="60">
        <v>19</v>
      </c>
      <c r="C72" s="53" t="s">
        <v>263</v>
      </c>
      <c r="D72" s="54" t="s">
        <v>255</v>
      </c>
    </row>
    <row r="73" spans="1:4" x14ac:dyDescent="0.2">
      <c r="A73" s="59">
        <v>46</v>
      </c>
      <c r="B73" s="60">
        <v>78</v>
      </c>
      <c r="C73" s="53" t="s">
        <v>264</v>
      </c>
      <c r="D73" s="54" t="s">
        <v>255</v>
      </c>
    </row>
    <row r="74" spans="1:4" x14ac:dyDescent="0.2">
      <c r="A74" s="59">
        <v>47</v>
      </c>
      <c r="B74" s="60">
        <v>15</v>
      </c>
      <c r="C74" s="53" t="s">
        <v>265</v>
      </c>
      <c r="D74" s="54" t="s">
        <v>255</v>
      </c>
    </row>
    <row r="75" spans="1:4" x14ac:dyDescent="0.2">
      <c r="A75" s="59">
        <v>48</v>
      </c>
      <c r="B75" s="60">
        <v>79</v>
      </c>
      <c r="C75" s="53" t="s">
        <v>266</v>
      </c>
      <c r="D75" s="54" t="s">
        <v>501</v>
      </c>
    </row>
    <row r="76" spans="1:4" x14ac:dyDescent="0.2">
      <c r="A76" s="59">
        <v>49</v>
      </c>
      <c r="B76" s="60">
        <v>128</v>
      </c>
      <c r="C76" s="53" t="s">
        <v>259</v>
      </c>
      <c r="D76" s="54" t="s">
        <v>255</v>
      </c>
    </row>
    <row r="77" spans="1:4" x14ac:dyDescent="0.2">
      <c r="A77" s="59">
        <v>50</v>
      </c>
      <c r="B77" s="60">
        <v>14</v>
      </c>
      <c r="C77" s="53" t="s">
        <v>267</v>
      </c>
      <c r="D77" s="54" t="s">
        <v>255</v>
      </c>
    </row>
    <row r="78" spans="1:4" x14ac:dyDescent="0.2">
      <c r="A78" s="59">
        <v>51</v>
      </c>
      <c r="B78" s="60">
        <v>112</v>
      </c>
      <c r="C78" s="53" t="s">
        <v>268</v>
      </c>
      <c r="D78" s="54">
        <v>1</v>
      </c>
    </row>
    <row r="79" spans="1:4" x14ac:dyDescent="0.2">
      <c r="A79" s="59">
        <v>51</v>
      </c>
      <c r="B79" s="60">
        <v>120</v>
      </c>
      <c r="C79" s="53" t="s">
        <v>268</v>
      </c>
      <c r="D79" s="54">
        <v>2</v>
      </c>
    </row>
    <row r="80" spans="1:4" x14ac:dyDescent="0.2">
      <c r="A80" s="59">
        <v>52</v>
      </c>
      <c r="B80" s="60">
        <v>114</v>
      </c>
      <c r="C80" s="53" t="s">
        <v>269</v>
      </c>
      <c r="D80" s="54" t="s">
        <v>501</v>
      </c>
    </row>
    <row r="81" spans="1:4" x14ac:dyDescent="0.2">
      <c r="A81" s="59">
        <v>53</v>
      </c>
      <c r="B81" s="60">
        <v>115</v>
      </c>
      <c r="C81" s="53" t="s">
        <v>269</v>
      </c>
      <c r="D81" s="54" t="s">
        <v>501</v>
      </c>
    </row>
    <row r="82" spans="1:4" x14ac:dyDescent="0.2">
      <c r="A82" s="59">
        <v>55</v>
      </c>
      <c r="B82" s="60">
        <v>117</v>
      </c>
      <c r="C82" s="53" t="s">
        <v>269</v>
      </c>
      <c r="D82" s="54" t="s">
        <v>501</v>
      </c>
    </row>
    <row r="83" spans="1:4" x14ac:dyDescent="0.2">
      <c r="A83" s="59">
        <v>56</v>
      </c>
      <c r="B83" s="60">
        <v>118</v>
      </c>
      <c r="C83" s="53" t="s">
        <v>269</v>
      </c>
      <c r="D83" s="54" t="s">
        <v>501</v>
      </c>
    </row>
    <row r="84" spans="1:4" x14ac:dyDescent="0.2">
      <c r="A84" s="59">
        <v>57</v>
      </c>
      <c r="B84" s="60">
        <v>119</v>
      </c>
      <c r="C84" s="53" t="s">
        <v>269</v>
      </c>
      <c r="D84" s="54" t="s">
        <v>255</v>
      </c>
    </row>
    <row r="85" spans="1:4" x14ac:dyDescent="0.2">
      <c r="A85" s="59">
        <v>58</v>
      </c>
      <c r="B85" s="60">
        <v>21</v>
      </c>
      <c r="C85" s="53" t="s">
        <v>270</v>
      </c>
      <c r="D85" s="54">
        <v>1</v>
      </c>
    </row>
    <row r="86" spans="1:4" x14ac:dyDescent="0.2">
      <c r="A86" s="59">
        <v>58</v>
      </c>
      <c r="B86" s="60">
        <v>175</v>
      </c>
      <c r="C86" s="53" t="s">
        <v>270</v>
      </c>
      <c r="D86" s="54">
        <v>1</v>
      </c>
    </row>
    <row r="87" spans="1:4" x14ac:dyDescent="0.2">
      <c r="A87" s="59">
        <v>59</v>
      </c>
      <c r="B87" s="60">
        <v>121</v>
      </c>
      <c r="C87" s="53" t="s">
        <v>269</v>
      </c>
      <c r="D87" s="54" t="s">
        <v>501</v>
      </c>
    </row>
    <row r="88" spans="1:4" x14ac:dyDescent="0.2">
      <c r="A88" s="59">
        <v>60</v>
      </c>
      <c r="B88" s="60">
        <v>122</v>
      </c>
      <c r="C88" s="53" t="s">
        <v>269</v>
      </c>
      <c r="D88" s="54" t="s">
        <v>255</v>
      </c>
    </row>
    <row r="89" spans="1:4" x14ac:dyDescent="0.2">
      <c r="A89" s="59">
        <v>62</v>
      </c>
      <c r="B89" s="60">
        <v>1119</v>
      </c>
      <c r="C89" s="53" t="s">
        <v>271</v>
      </c>
      <c r="D89" s="54" t="s">
        <v>504</v>
      </c>
    </row>
    <row r="90" spans="1:4" x14ac:dyDescent="0.2">
      <c r="A90" s="59">
        <v>63</v>
      </c>
      <c r="B90" s="60">
        <v>172</v>
      </c>
      <c r="C90" s="53" t="s">
        <v>262</v>
      </c>
      <c r="D90" s="54" t="s">
        <v>501</v>
      </c>
    </row>
    <row r="91" spans="1:4" x14ac:dyDescent="0.2">
      <c r="A91" s="59">
        <v>64</v>
      </c>
      <c r="B91" s="60">
        <v>1105</v>
      </c>
      <c r="C91" s="53" t="s">
        <v>269</v>
      </c>
      <c r="D91" s="54" t="s">
        <v>255</v>
      </c>
    </row>
    <row r="92" spans="1:4" x14ac:dyDescent="0.2">
      <c r="A92" s="59">
        <v>65</v>
      </c>
      <c r="B92" s="60">
        <v>10</v>
      </c>
      <c r="C92" s="53" t="s">
        <v>272</v>
      </c>
      <c r="D92" s="54" t="s">
        <v>255</v>
      </c>
    </row>
    <row r="93" spans="1:4" x14ac:dyDescent="0.2">
      <c r="A93" s="59">
        <v>66</v>
      </c>
      <c r="B93" s="60">
        <v>1106</v>
      </c>
      <c r="C93" s="53" t="s">
        <v>272</v>
      </c>
      <c r="D93" s="54" t="s">
        <v>255</v>
      </c>
    </row>
    <row r="94" spans="1:4" x14ac:dyDescent="0.2">
      <c r="A94" s="59">
        <v>67</v>
      </c>
      <c r="B94" s="60">
        <v>102</v>
      </c>
      <c r="C94" s="53" t="s">
        <v>273</v>
      </c>
      <c r="D94" s="54" t="s">
        <v>502</v>
      </c>
    </row>
    <row r="95" spans="1:4" x14ac:dyDescent="0.2">
      <c r="A95" s="59">
        <v>71</v>
      </c>
      <c r="B95" s="60">
        <v>109</v>
      </c>
      <c r="C95" s="53" t="s">
        <v>273</v>
      </c>
      <c r="D95" s="54" t="s">
        <v>255</v>
      </c>
    </row>
    <row r="96" spans="1:4" x14ac:dyDescent="0.2">
      <c r="A96" s="59">
        <v>72</v>
      </c>
      <c r="B96" s="60">
        <v>111</v>
      </c>
      <c r="C96" s="53" t="s">
        <v>273</v>
      </c>
      <c r="D96" s="54" t="s">
        <v>255</v>
      </c>
    </row>
    <row r="97" spans="1:4" x14ac:dyDescent="0.2">
      <c r="A97" s="59">
        <v>73</v>
      </c>
      <c r="B97" s="60">
        <v>156</v>
      </c>
      <c r="C97" s="53" t="s">
        <v>273</v>
      </c>
      <c r="D97" s="54" t="s">
        <v>502</v>
      </c>
    </row>
    <row r="98" spans="1:4" x14ac:dyDescent="0.2">
      <c r="A98" s="59">
        <v>74</v>
      </c>
      <c r="B98" s="60">
        <v>17</v>
      </c>
      <c r="C98" s="53" t="s">
        <v>274</v>
      </c>
      <c r="D98" s="54" t="s">
        <v>255</v>
      </c>
    </row>
    <row r="99" spans="1:4" x14ac:dyDescent="0.2">
      <c r="A99" s="59">
        <v>75</v>
      </c>
      <c r="B99" s="60">
        <v>62</v>
      </c>
      <c r="C99" s="53" t="s">
        <v>275</v>
      </c>
      <c r="D99" s="54" t="s">
        <v>255</v>
      </c>
    </row>
    <row r="100" spans="1:4" x14ac:dyDescent="0.2">
      <c r="A100" s="59">
        <v>76</v>
      </c>
      <c r="B100" s="60">
        <v>63</v>
      </c>
      <c r="C100" s="53" t="s">
        <v>275</v>
      </c>
      <c r="D100" s="54" t="s">
        <v>255</v>
      </c>
    </row>
    <row r="101" spans="1:4" x14ac:dyDescent="0.2">
      <c r="A101" s="59">
        <v>77</v>
      </c>
      <c r="B101" s="60">
        <v>134</v>
      </c>
      <c r="C101" s="53" t="s">
        <v>275</v>
      </c>
      <c r="D101" s="54" t="s">
        <v>255</v>
      </c>
    </row>
    <row r="102" spans="1:4" x14ac:dyDescent="0.2">
      <c r="A102" s="59">
        <v>78</v>
      </c>
      <c r="B102" s="60">
        <v>13</v>
      </c>
      <c r="C102" s="53" t="s">
        <v>276</v>
      </c>
      <c r="D102" s="54" t="s">
        <v>255</v>
      </c>
    </row>
    <row r="103" spans="1:4" x14ac:dyDescent="0.2">
      <c r="A103" s="59">
        <v>79</v>
      </c>
      <c r="B103" s="60">
        <v>97</v>
      </c>
      <c r="C103" s="53" t="s">
        <v>277</v>
      </c>
      <c r="D103" s="54">
        <v>2</v>
      </c>
    </row>
    <row r="104" spans="1:4" x14ac:dyDescent="0.2">
      <c r="A104" s="59">
        <v>79</v>
      </c>
      <c r="B104" s="60">
        <v>164</v>
      </c>
      <c r="C104" s="53" t="s">
        <v>277</v>
      </c>
      <c r="D104" s="54">
        <v>1</v>
      </c>
    </row>
    <row r="105" spans="1:4" x14ac:dyDescent="0.2">
      <c r="A105" s="59">
        <v>80</v>
      </c>
      <c r="B105" s="60">
        <v>96</v>
      </c>
      <c r="C105" s="53" t="s">
        <v>278</v>
      </c>
      <c r="D105" s="54" t="s">
        <v>255</v>
      </c>
    </row>
    <row r="106" spans="1:4" x14ac:dyDescent="0.2">
      <c r="A106" s="59">
        <v>81</v>
      </c>
      <c r="B106" s="60">
        <v>60</v>
      </c>
      <c r="C106" s="53" t="s">
        <v>279</v>
      </c>
      <c r="D106" s="54" t="s">
        <v>255</v>
      </c>
    </row>
    <row r="107" spans="1:4" x14ac:dyDescent="0.2">
      <c r="A107" s="59">
        <v>82</v>
      </c>
      <c r="B107" s="60">
        <v>83</v>
      </c>
      <c r="C107" s="53" t="s">
        <v>280</v>
      </c>
      <c r="D107" s="54" t="s">
        <v>255</v>
      </c>
    </row>
    <row r="108" spans="1:4" x14ac:dyDescent="0.2">
      <c r="A108" s="59">
        <v>83</v>
      </c>
      <c r="B108" s="60">
        <v>84</v>
      </c>
      <c r="C108" s="53" t="s">
        <v>280</v>
      </c>
      <c r="D108" s="54" t="s">
        <v>255</v>
      </c>
    </row>
    <row r="109" spans="1:4" x14ac:dyDescent="0.2">
      <c r="A109" s="59">
        <v>84</v>
      </c>
      <c r="B109" s="60">
        <v>85</v>
      </c>
      <c r="C109" s="53" t="s">
        <v>280</v>
      </c>
      <c r="D109" s="54" t="s">
        <v>255</v>
      </c>
    </row>
    <row r="110" spans="1:4" x14ac:dyDescent="0.2">
      <c r="A110" s="59">
        <v>85</v>
      </c>
      <c r="B110" s="60">
        <v>86</v>
      </c>
      <c r="C110" s="53" t="s">
        <v>280</v>
      </c>
      <c r="D110" s="54" t="s">
        <v>255</v>
      </c>
    </row>
    <row r="111" spans="1:4" x14ac:dyDescent="0.2">
      <c r="A111" s="59">
        <v>86</v>
      </c>
      <c r="B111" s="60">
        <v>1107</v>
      </c>
      <c r="C111" s="53" t="s">
        <v>280</v>
      </c>
      <c r="D111" s="54" t="s">
        <v>255</v>
      </c>
    </row>
    <row r="112" spans="1:4" x14ac:dyDescent="0.2">
      <c r="A112" s="59">
        <v>87</v>
      </c>
      <c r="B112" s="60">
        <v>1109</v>
      </c>
      <c r="C112" s="53" t="s">
        <v>280</v>
      </c>
      <c r="D112" s="54" t="s">
        <v>255</v>
      </c>
    </row>
    <row r="113" spans="1:4" x14ac:dyDescent="0.2">
      <c r="A113" s="59">
        <v>88</v>
      </c>
      <c r="B113" s="60">
        <v>1113</v>
      </c>
      <c r="C113" s="53" t="s">
        <v>280</v>
      </c>
      <c r="D113" s="54" t="s">
        <v>255</v>
      </c>
    </row>
    <row r="114" spans="1:4" x14ac:dyDescent="0.2">
      <c r="A114" s="59">
        <v>91</v>
      </c>
      <c r="B114" s="60">
        <v>3</v>
      </c>
      <c r="C114" s="53" t="s">
        <v>281</v>
      </c>
      <c r="D114" s="54" t="s">
        <v>255</v>
      </c>
    </row>
    <row r="115" spans="1:4" x14ac:dyDescent="0.2">
      <c r="A115" s="59">
        <v>92</v>
      </c>
      <c r="B115" s="60">
        <v>4</v>
      </c>
      <c r="C115" s="53" t="s">
        <v>281</v>
      </c>
      <c r="D115" s="54" t="s">
        <v>255</v>
      </c>
    </row>
    <row r="116" spans="1:4" x14ac:dyDescent="0.2">
      <c r="A116" s="59">
        <v>93</v>
      </c>
      <c r="B116" s="60">
        <v>30</v>
      </c>
      <c r="C116" s="53" t="s">
        <v>282</v>
      </c>
      <c r="D116" s="54">
        <v>1</v>
      </c>
    </row>
    <row r="117" spans="1:4" x14ac:dyDescent="0.2">
      <c r="A117" s="59">
        <v>93</v>
      </c>
      <c r="B117" s="60">
        <v>214</v>
      </c>
      <c r="C117" s="53" t="s">
        <v>282</v>
      </c>
      <c r="D117" s="54">
        <v>2</v>
      </c>
    </row>
    <row r="118" spans="1:4" x14ac:dyDescent="0.2">
      <c r="A118" s="59">
        <v>94</v>
      </c>
      <c r="B118" s="60">
        <v>1108</v>
      </c>
      <c r="C118" s="53" t="s">
        <v>281</v>
      </c>
      <c r="D118" s="54" t="s">
        <v>255</v>
      </c>
    </row>
    <row r="119" spans="1:4" x14ac:dyDescent="0.2">
      <c r="A119" s="59">
        <v>95</v>
      </c>
      <c r="B119" s="60">
        <v>1110</v>
      </c>
      <c r="C119" s="53" t="s">
        <v>281</v>
      </c>
      <c r="D119" s="54" t="s">
        <v>255</v>
      </c>
    </row>
    <row r="120" spans="1:4" x14ac:dyDescent="0.2">
      <c r="A120" s="59">
        <v>96</v>
      </c>
      <c r="B120" s="60">
        <v>1114</v>
      </c>
      <c r="C120" s="53" t="s">
        <v>281</v>
      </c>
      <c r="D120" s="54" t="s">
        <v>255</v>
      </c>
    </row>
    <row r="121" spans="1:4" x14ac:dyDescent="0.2">
      <c r="A121" s="59">
        <v>97</v>
      </c>
      <c r="B121" s="60">
        <v>54</v>
      </c>
      <c r="C121" s="53" t="s">
        <v>283</v>
      </c>
      <c r="D121" s="54" t="s">
        <v>255</v>
      </c>
    </row>
    <row r="122" spans="1:4" x14ac:dyDescent="0.2">
      <c r="A122" s="59">
        <v>98</v>
      </c>
      <c r="B122" s="60">
        <v>12</v>
      </c>
      <c r="C122" s="53" t="s">
        <v>284</v>
      </c>
      <c r="D122" s="54" t="s">
        <v>255</v>
      </c>
    </row>
    <row r="123" spans="1:4" x14ac:dyDescent="0.2">
      <c r="A123" s="59">
        <v>99</v>
      </c>
      <c r="B123" s="60">
        <v>75</v>
      </c>
      <c r="C123" s="53" t="s">
        <v>285</v>
      </c>
      <c r="D123" s="54" t="s">
        <v>501</v>
      </c>
    </row>
    <row r="124" spans="1:4" x14ac:dyDescent="0.2">
      <c r="A124" s="59">
        <v>100</v>
      </c>
      <c r="B124" s="60">
        <v>76</v>
      </c>
      <c r="C124" s="53" t="s">
        <v>285</v>
      </c>
      <c r="D124" s="54" t="s">
        <v>501</v>
      </c>
    </row>
    <row r="125" spans="1:4" x14ac:dyDescent="0.2">
      <c r="A125" s="59">
        <v>101</v>
      </c>
      <c r="B125" s="60">
        <v>7</v>
      </c>
      <c r="C125" s="53" t="s">
        <v>286</v>
      </c>
      <c r="D125" s="54" t="s">
        <v>255</v>
      </c>
    </row>
    <row r="126" spans="1:4" x14ac:dyDescent="0.2">
      <c r="A126" s="59">
        <v>102</v>
      </c>
      <c r="B126" s="60">
        <v>8</v>
      </c>
      <c r="C126" s="53" t="s">
        <v>286</v>
      </c>
      <c r="D126" s="54" t="s">
        <v>255</v>
      </c>
    </row>
    <row r="127" spans="1:4" x14ac:dyDescent="0.2">
      <c r="A127" s="59">
        <v>103</v>
      </c>
      <c r="B127" s="60">
        <v>9</v>
      </c>
      <c r="C127" s="53" t="s">
        <v>286</v>
      </c>
      <c r="D127" s="54" t="s">
        <v>255</v>
      </c>
    </row>
    <row r="128" spans="1:4" x14ac:dyDescent="0.2">
      <c r="A128" s="59">
        <v>104</v>
      </c>
      <c r="B128" s="60">
        <v>61</v>
      </c>
      <c r="C128" s="53" t="s">
        <v>287</v>
      </c>
      <c r="D128" s="54" t="s">
        <v>502</v>
      </c>
    </row>
    <row r="129" spans="1:4" x14ac:dyDescent="0.2">
      <c r="A129" s="59">
        <v>105</v>
      </c>
      <c r="B129" s="60">
        <v>65</v>
      </c>
      <c r="C129" s="53" t="s">
        <v>287</v>
      </c>
      <c r="D129" s="54" t="s">
        <v>255</v>
      </c>
    </row>
    <row r="130" spans="1:4" x14ac:dyDescent="0.2">
      <c r="A130" s="59">
        <v>106</v>
      </c>
      <c r="B130" s="60">
        <v>66</v>
      </c>
      <c r="C130" s="53" t="s">
        <v>287</v>
      </c>
      <c r="D130" s="54" t="s">
        <v>502</v>
      </c>
    </row>
    <row r="131" spans="1:4" x14ac:dyDescent="0.2">
      <c r="A131" s="59">
        <v>107</v>
      </c>
      <c r="B131" s="60">
        <v>67</v>
      </c>
      <c r="C131" s="53" t="s">
        <v>287</v>
      </c>
      <c r="D131" s="54" t="s">
        <v>502</v>
      </c>
    </row>
    <row r="132" spans="1:4" x14ac:dyDescent="0.2">
      <c r="A132" s="59">
        <v>108</v>
      </c>
      <c r="B132" s="60">
        <v>68</v>
      </c>
      <c r="C132" s="53" t="s">
        <v>287</v>
      </c>
      <c r="D132" s="54" t="s">
        <v>502</v>
      </c>
    </row>
    <row r="133" spans="1:4" x14ac:dyDescent="0.2">
      <c r="A133" s="59">
        <v>109</v>
      </c>
      <c r="B133" s="60">
        <v>69</v>
      </c>
      <c r="C133" s="53" t="s">
        <v>287</v>
      </c>
      <c r="D133" s="54" t="s">
        <v>255</v>
      </c>
    </row>
    <row r="134" spans="1:4" x14ac:dyDescent="0.2">
      <c r="A134" s="59">
        <v>110</v>
      </c>
      <c r="B134" s="60">
        <v>1348</v>
      </c>
      <c r="C134" s="53" t="s">
        <v>287</v>
      </c>
      <c r="D134" s="54" t="s">
        <v>255</v>
      </c>
    </row>
    <row r="135" spans="1:4" x14ac:dyDescent="0.2">
      <c r="A135" s="59">
        <v>111</v>
      </c>
      <c r="B135" s="60">
        <v>91</v>
      </c>
      <c r="C135" s="53" t="s">
        <v>288</v>
      </c>
      <c r="D135" s="54" t="s">
        <v>255</v>
      </c>
    </row>
    <row r="136" spans="1:4" x14ac:dyDescent="0.2">
      <c r="A136" s="59">
        <v>112</v>
      </c>
      <c r="B136" s="60">
        <v>22</v>
      </c>
      <c r="C136" s="53" t="s">
        <v>289</v>
      </c>
      <c r="D136" s="54" t="s">
        <v>501</v>
      </c>
    </row>
    <row r="137" spans="1:4" x14ac:dyDescent="0.2">
      <c r="A137" s="59">
        <v>113</v>
      </c>
      <c r="B137" s="60">
        <v>23</v>
      </c>
      <c r="C137" s="53" t="s">
        <v>289</v>
      </c>
      <c r="D137" s="54" t="s">
        <v>501</v>
      </c>
    </row>
    <row r="138" spans="1:4" x14ac:dyDescent="0.2">
      <c r="A138" s="59">
        <v>115</v>
      </c>
      <c r="B138" s="60">
        <v>25</v>
      </c>
      <c r="C138" s="53" t="s">
        <v>289</v>
      </c>
      <c r="D138" s="54" t="s">
        <v>255</v>
      </c>
    </row>
    <row r="139" spans="1:4" x14ac:dyDescent="0.2">
      <c r="A139" s="59">
        <v>116</v>
      </c>
      <c r="B139" s="60">
        <v>26</v>
      </c>
      <c r="C139" s="53" t="s">
        <v>289</v>
      </c>
      <c r="D139" s="54" t="s">
        <v>255</v>
      </c>
    </row>
    <row r="140" spans="1:4" x14ac:dyDescent="0.2">
      <c r="A140" s="59">
        <v>117</v>
      </c>
      <c r="B140" s="60">
        <v>1349</v>
      </c>
      <c r="C140" s="53" t="s">
        <v>289</v>
      </c>
      <c r="D140" s="54" t="s">
        <v>255</v>
      </c>
    </row>
    <row r="141" spans="1:4" x14ac:dyDescent="0.2">
      <c r="A141" s="59">
        <v>118</v>
      </c>
      <c r="B141" s="60">
        <v>6</v>
      </c>
      <c r="C141" s="53" t="s">
        <v>290</v>
      </c>
      <c r="D141" s="54" t="s">
        <v>255</v>
      </c>
    </row>
    <row r="142" spans="1:4" x14ac:dyDescent="0.2">
      <c r="A142" s="59">
        <v>119</v>
      </c>
      <c r="B142" s="60">
        <v>1350</v>
      </c>
      <c r="C142" s="53" t="s">
        <v>290</v>
      </c>
      <c r="D142" s="54" t="s">
        <v>255</v>
      </c>
    </row>
    <row r="143" spans="1:4" x14ac:dyDescent="0.2">
      <c r="A143" s="59">
        <v>120</v>
      </c>
      <c r="B143" s="60">
        <v>11</v>
      </c>
      <c r="C143" s="53" t="s">
        <v>262</v>
      </c>
      <c r="D143" s="54" t="s">
        <v>255</v>
      </c>
    </row>
    <row r="144" spans="1:4" x14ac:dyDescent="0.2">
      <c r="A144" s="59">
        <v>121</v>
      </c>
      <c r="B144" s="60">
        <v>26</v>
      </c>
      <c r="C144" s="53" t="s">
        <v>291</v>
      </c>
      <c r="D144" s="54">
        <v>2</v>
      </c>
    </row>
    <row r="145" spans="1:4" x14ac:dyDescent="0.2">
      <c r="A145" s="59">
        <v>121</v>
      </c>
      <c r="B145" s="60">
        <v>224</v>
      </c>
      <c r="C145" s="53" t="s">
        <v>291</v>
      </c>
      <c r="D145" s="54">
        <v>1</v>
      </c>
    </row>
    <row r="146" spans="1:4" x14ac:dyDescent="0.2">
      <c r="A146" s="59">
        <v>122</v>
      </c>
      <c r="B146" s="60">
        <v>201</v>
      </c>
      <c r="C146" s="53" t="s">
        <v>292</v>
      </c>
      <c r="D146" s="54">
        <v>1</v>
      </c>
    </row>
    <row r="147" spans="1:4" x14ac:dyDescent="0.2">
      <c r="A147" s="59">
        <v>122</v>
      </c>
      <c r="B147" s="60">
        <v>245</v>
      </c>
      <c r="C147" s="53" t="s">
        <v>292</v>
      </c>
      <c r="D147" s="54">
        <v>2</v>
      </c>
    </row>
    <row r="148" spans="1:4" x14ac:dyDescent="0.2">
      <c r="A148" s="59">
        <v>123</v>
      </c>
      <c r="B148" s="60">
        <v>1307</v>
      </c>
      <c r="C148" s="53" t="s">
        <v>293</v>
      </c>
      <c r="D148" s="54">
        <v>1</v>
      </c>
    </row>
    <row r="149" spans="1:4" x14ac:dyDescent="0.2">
      <c r="A149" s="59">
        <v>124</v>
      </c>
      <c r="B149" s="60">
        <v>1319</v>
      </c>
      <c r="C149" s="53" t="s">
        <v>293</v>
      </c>
      <c r="D149" s="54">
        <v>1</v>
      </c>
    </row>
    <row r="150" spans="1:4" x14ac:dyDescent="0.2">
      <c r="A150" s="59">
        <v>125</v>
      </c>
      <c r="B150" s="60">
        <v>1315</v>
      </c>
      <c r="C150" s="53" t="s">
        <v>293</v>
      </c>
      <c r="D150" s="54">
        <v>1</v>
      </c>
    </row>
    <row r="151" spans="1:4" x14ac:dyDescent="0.2">
      <c r="A151" s="59">
        <v>126</v>
      </c>
      <c r="B151" s="60">
        <v>1193</v>
      </c>
      <c r="C151" s="53" t="s">
        <v>505</v>
      </c>
      <c r="D151" s="54">
        <v>1</v>
      </c>
    </row>
    <row r="152" spans="1:4" x14ac:dyDescent="0.2">
      <c r="A152" s="59">
        <v>126</v>
      </c>
      <c r="B152" s="60">
        <v>1194</v>
      </c>
      <c r="C152" s="53" t="s">
        <v>506</v>
      </c>
      <c r="D152" s="54">
        <v>2</v>
      </c>
    </row>
    <row r="153" spans="1:4" x14ac:dyDescent="0.2">
      <c r="A153" s="59">
        <v>127</v>
      </c>
      <c r="B153" s="60">
        <v>80</v>
      </c>
      <c r="C153" s="53" t="s">
        <v>295</v>
      </c>
      <c r="D153" s="54" t="s">
        <v>502</v>
      </c>
    </row>
    <row r="154" spans="1:4" x14ac:dyDescent="0.2">
      <c r="A154" s="59">
        <v>127</v>
      </c>
      <c r="B154" s="60">
        <v>148</v>
      </c>
      <c r="C154" s="53" t="s">
        <v>295</v>
      </c>
      <c r="D154" s="54">
        <v>1</v>
      </c>
    </row>
    <row r="155" spans="1:4" x14ac:dyDescent="0.2">
      <c r="A155" s="59">
        <v>127</v>
      </c>
      <c r="B155" s="60">
        <v>221</v>
      </c>
      <c r="C155" s="53" t="s">
        <v>295</v>
      </c>
      <c r="D155" s="61" t="s">
        <v>504</v>
      </c>
    </row>
    <row r="156" spans="1:4" x14ac:dyDescent="0.2">
      <c r="A156" s="59">
        <v>128</v>
      </c>
      <c r="B156" s="60">
        <v>1120</v>
      </c>
      <c r="C156" s="53" t="s">
        <v>296</v>
      </c>
      <c r="D156" s="54">
        <v>1</v>
      </c>
    </row>
    <row r="157" spans="1:4" x14ac:dyDescent="0.2">
      <c r="A157" s="59">
        <v>128</v>
      </c>
      <c r="B157" s="60">
        <v>1121</v>
      </c>
      <c r="C157" s="53" t="s">
        <v>296</v>
      </c>
      <c r="D157" s="54">
        <v>1</v>
      </c>
    </row>
    <row r="158" spans="1:4" x14ac:dyDescent="0.2">
      <c r="A158" s="59">
        <v>128</v>
      </c>
      <c r="B158" s="60">
        <v>1122</v>
      </c>
      <c r="C158" s="53" t="s">
        <v>296</v>
      </c>
      <c r="D158" s="54">
        <v>2</v>
      </c>
    </row>
    <row r="159" spans="1:4" x14ac:dyDescent="0.2">
      <c r="A159" s="59">
        <v>129</v>
      </c>
      <c r="B159" s="60">
        <v>169</v>
      </c>
      <c r="C159" s="53" t="s">
        <v>295</v>
      </c>
      <c r="D159" s="54">
        <v>1</v>
      </c>
    </row>
    <row r="160" spans="1:4" x14ac:dyDescent="0.2">
      <c r="A160" s="59">
        <v>129</v>
      </c>
      <c r="B160" s="60">
        <v>202</v>
      </c>
      <c r="C160" s="53" t="s">
        <v>295</v>
      </c>
      <c r="D160" s="54">
        <v>1</v>
      </c>
    </row>
    <row r="161" spans="1:4" x14ac:dyDescent="0.2">
      <c r="A161" s="59">
        <v>129</v>
      </c>
      <c r="B161" s="60">
        <v>222</v>
      </c>
      <c r="C161" s="53" t="s">
        <v>295</v>
      </c>
      <c r="D161" s="54">
        <v>2</v>
      </c>
    </row>
    <row r="162" spans="1:4" x14ac:dyDescent="0.2">
      <c r="A162" s="59">
        <v>130</v>
      </c>
      <c r="B162" s="60">
        <v>1308</v>
      </c>
      <c r="C162" s="53" t="s">
        <v>297</v>
      </c>
      <c r="D162" s="54">
        <v>1</v>
      </c>
    </row>
    <row r="163" spans="1:4" x14ac:dyDescent="0.2">
      <c r="A163" s="59">
        <v>130</v>
      </c>
      <c r="B163" s="60">
        <v>1309</v>
      </c>
      <c r="C163" s="53" t="s">
        <v>297</v>
      </c>
      <c r="D163" s="54">
        <v>1</v>
      </c>
    </row>
    <row r="164" spans="1:4" x14ac:dyDescent="0.2">
      <c r="A164" s="59">
        <v>130</v>
      </c>
      <c r="B164" s="60">
        <v>1310</v>
      </c>
      <c r="C164" s="53" t="s">
        <v>297</v>
      </c>
      <c r="D164" s="54">
        <v>2</v>
      </c>
    </row>
    <row r="165" spans="1:4" x14ac:dyDescent="0.2">
      <c r="A165" s="59">
        <v>131</v>
      </c>
      <c r="B165" s="60">
        <v>1311</v>
      </c>
      <c r="C165" s="53" t="s">
        <v>297</v>
      </c>
      <c r="D165" s="54">
        <v>1</v>
      </c>
    </row>
    <row r="166" spans="1:4" x14ac:dyDescent="0.2">
      <c r="A166" s="59">
        <v>131</v>
      </c>
      <c r="B166" s="60">
        <v>1312</v>
      </c>
      <c r="C166" s="53" t="s">
        <v>297</v>
      </c>
      <c r="D166" s="54">
        <v>1</v>
      </c>
    </row>
    <row r="167" spans="1:4" x14ac:dyDescent="0.2">
      <c r="A167" s="59">
        <v>131</v>
      </c>
      <c r="B167" s="60">
        <v>1313</v>
      </c>
      <c r="C167" s="53" t="s">
        <v>297</v>
      </c>
      <c r="D167" s="54">
        <v>2</v>
      </c>
    </row>
    <row r="168" spans="1:4" x14ac:dyDescent="0.2">
      <c r="A168" s="59">
        <v>132</v>
      </c>
      <c r="B168" s="60">
        <v>92</v>
      </c>
      <c r="C168" s="53" t="s">
        <v>298</v>
      </c>
      <c r="D168" s="54" t="s">
        <v>501</v>
      </c>
    </row>
    <row r="169" spans="1:4" x14ac:dyDescent="0.2">
      <c r="A169" s="59">
        <v>132</v>
      </c>
      <c r="B169" s="60">
        <v>210</v>
      </c>
      <c r="C169" s="53" t="s">
        <v>298</v>
      </c>
      <c r="D169" s="54">
        <v>2</v>
      </c>
    </row>
    <row r="170" spans="1:4" x14ac:dyDescent="0.2">
      <c r="A170" s="59">
        <v>132</v>
      </c>
      <c r="B170" s="60">
        <v>234</v>
      </c>
      <c r="C170" s="53" t="s">
        <v>298</v>
      </c>
      <c r="D170" s="54" t="s">
        <v>501</v>
      </c>
    </row>
    <row r="171" spans="1:4" x14ac:dyDescent="0.2">
      <c r="A171" s="59">
        <v>132</v>
      </c>
      <c r="B171" s="60">
        <v>236</v>
      </c>
      <c r="C171" s="53" t="s">
        <v>298</v>
      </c>
      <c r="D171" s="54" t="s">
        <v>501</v>
      </c>
    </row>
    <row r="172" spans="1:4" x14ac:dyDescent="0.2">
      <c r="A172" s="59">
        <v>133</v>
      </c>
      <c r="B172" s="60">
        <v>92</v>
      </c>
      <c r="C172" s="53" t="s">
        <v>298</v>
      </c>
      <c r="D172" s="54">
        <v>1</v>
      </c>
    </row>
    <row r="173" spans="1:4" x14ac:dyDescent="0.2">
      <c r="A173" s="59">
        <v>133</v>
      </c>
      <c r="B173" s="60">
        <v>210</v>
      </c>
      <c r="C173" s="53" t="s">
        <v>298</v>
      </c>
      <c r="D173" s="54">
        <v>2</v>
      </c>
    </row>
    <row r="174" spans="1:4" x14ac:dyDescent="0.2">
      <c r="A174" s="59">
        <v>133</v>
      </c>
      <c r="B174" s="60">
        <v>233</v>
      </c>
      <c r="C174" s="53" t="s">
        <v>298</v>
      </c>
      <c r="D174" s="54">
        <v>1</v>
      </c>
    </row>
    <row r="175" spans="1:4" x14ac:dyDescent="0.2">
      <c r="A175" s="59">
        <v>133</v>
      </c>
      <c r="B175" s="60">
        <v>246</v>
      </c>
      <c r="C175" s="53" t="s">
        <v>298</v>
      </c>
      <c r="D175" s="54">
        <v>1</v>
      </c>
    </row>
    <row r="176" spans="1:4" x14ac:dyDescent="0.2">
      <c r="A176" s="59">
        <v>134</v>
      </c>
      <c r="B176" s="60">
        <v>101</v>
      </c>
      <c r="C176" s="53" t="s">
        <v>298</v>
      </c>
      <c r="D176" s="54">
        <v>1</v>
      </c>
    </row>
    <row r="177" spans="1:4" x14ac:dyDescent="0.2">
      <c r="A177" s="59">
        <v>134</v>
      </c>
      <c r="B177" s="60">
        <v>210</v>
      </c>
      <c r="C177" s="53" t="s">
        <v>298</v>
      </c>
      <c r="D177" s="54">
        <v>2</v>
      </c>
    </row>
    <row r="178" spans="1:4" x14ac:dyDescent="0.2">
      <c r="A178" s="59">
        <v>134</v>
      </c>
      <c r="B178" s="60">
        <v>232</v>
      </c>
      <c r="C178" s="53" t="s">
        <v>298</v>
      </c>
      <c r="D178" s="54">
        <v>1</v>
      </c>
    </row>
    <row r="179" spans="1:4" x14ac:dyDescent="0.2">
      <c r="A179" s="59">
        <v>134</v>
      </c>
      <c r="B179" s="60">
        <v>250</v>
      </c>
      <c r="C179" s="53" t="s">
        <v>298</v>
      </c>
      <c r="D179" s="54">
        <v>1</v>
      </c>
    </row>
    <row r="180" spans="1:4" x14ac:dyDescent="0.2">
      <c r="A180" s="59">
        <v>135</v>
      </c>
      <c r="B180" s="60">
        <v>38</v>
      </c>
      <c r="C180" s="53" t="s">
        <v>298</v>
      </c>
      <c r="D180" s="54">
        <v>1</v>
      </c>
    </row>
    <row r="181" spans="1:4" x14ac:dyDescent="0.2">
      <c r="A181" s="59">
        <v>135</v>
      </c>
      <c r="B181" s="60">
        <v>80</v>
      </c>
      <c r="C181" s="53" t="s">
        <v>298</v>
      </c>
      <c r="D181" s="54">
        <v>1</v>
      </c>
    </row>
    <row r="182" spans="1:4" x14ac:dyDescent="0.2">
      <c r="A182" s="59">
        <v>135</v>
      </c>
      <c r="B182" s="60">
        <v>221</v>
      </c>
      <c r="C182" s="53" t="s">
        <v>298</v>
      </c>
      <c r="D182" s="61" t="s">
        <v>504</v>
      </c>
    </row>
    <row r="183" spans="1:4" x14ac:dyDescent="0.2">
      <c r="A183" s="59">
        <v>135</v>
      </c>
      <c r="B183" s="60">
        <v>247</v>
      </c>
      <c r="C183" s="53" t="s">
        <v>298</v>
      </c>
      <c r="D183" s="54">
        <v>1</v>
      </c>
    </row>
    <row r="184" spans="1:4" x14ac:dyDescent="0.2">
      <c r="A184" s="59">
        <v>136</v>
      </c>
      <c r="B184" s="60">
        <v>124</v>
      </c>
      <c r="C184" s="53" t="s">
        <v>298</v>
      </c>
      <c r="D184" s="54">
        <v>1</v>
      </c>
    </row>
    <row r="185" spans="1:4" x14ac:dyDescent="0.2">
      <c r="A185" s="59">
        <v>136</v>
      </c>
      <c r="B185" s="60">
        <v>202</v>
      </c>
      <c r="C185" s="53" t="s">
        <v>298</v>
      </c>
      <c r="D185" s="54">
        <v>1</v>
      </c>
    </row>
    <row r="186" spans="1:4" x14ac:dyDescent="0.2">
      <c r="A186" s="59">
        <v>136</v>
      </c>
      <c r="B186" s="60">
        <v>222</v>
      </c>
      <c r="C186" s="53" t="s">
        <v>298</v>
      </c>
      <c r="D186" s="54">
        <v>2</v>
      </c>
    </row>
    <row r="187" spans="1:4" x14ac:dyDescent="0.2">
      <c r="A187" s="59">
        <v>136</v>
      </c>
      <c r="B187" s="60">
        <v>246</v>
      </c>
      <c r="C187" s="53" t="s">
        <v>298</v>
      </c>
      <c r="D187" s="54">
        <v>1</v>
      </c>
    </row>
    <row r="188" spans="1:4" x14ac:dyDescent="0.2">
      <c r="A188" s="59">
        <v>137</v>
      </c>
      <c r="B188" s="60">
        <v>203</v>
      </c>
      <c r="C188" s="53" t="s">
        <v>298</v>
      </c>
      <c r="D188" s="54" t="s">
        <v>299</v>
      </c>
    </row>
    <row r="189" spans="1:4" x14ac:dyDescent="0.2">
      <c r="A189" s="59">
        <v>137</v>
      </c>
      <c r="B189" s="60">
        <v>222</v>
      </c>
      <c r="C189" s="53" t="s">
        <v>298</v>
      </c>
      <c r="D189" s="54" t="s">
        <v>299</v>
      </c>
    </row>
    <row r="190" spans="1:4" x14ac:dyDescent="0.2">
      <c r="A190" s="59">
        <v>137</v>
      </c>
      <c r="B190" s="60">
        <v>223</v>
      </c>
      <c r="C190" s="53" t="s">
        <v>298</v>
      </c>
      <c r="D190" s="54" t="s">
        <v>299</v>
      </c>
    </row>
    <row r="191" spans="1:4" x14ac:dyDescent="0.2">
      <c r="A191" s="59">
        <v>137</v>
      </c>
      <c r="B191" s="60">
        <v>229</v>
      </c>
      <c r="C191" s="53" t="s">
        <v>298</v>
      </c>
      <c r="D191" s="54" t="s">
        <v>299</v>
      </c>
    </row>
    <row r="192" spans="1:4" x14ac:dyDescent="0.2">
      <c r="A192" s="59">
        <v>138</v>
      </c>
      <c r="B192" s="60">
        <v>5</v>
      </c>
      <c r="C192" s="53" t="s">
        <v>298</v>
      </c>
      <c r="D192" s="54" t="s">
        <v>501</v>
      </c>
    </row>
    <row r="193" spans="1:4" x14ac:dyDescent="0.2">
      <c r="A193" s="59">
        <v>138</v>
      </c>
      <c r="B193" s="60">
        <v>88</v>
      </c>
      <c r="C193" s="53" t="s">
        <v>298</v>
      </c>
      <c r="D193" s="54" t="s">
        <v>501</v>
      </c>
    </row>
    <row r="194" spans="1:4" x14ac:dyDescent="0.2">
      <c r="A194" s="59">
        <v>138</v>
      </c>
      <c r="B194" s="60">
        <v>208</v>
      </c>
      <c r="C194" s="53" t="s">
        <v>298</v>
      </c>
      <c r="D194" s="54">
        <v>2</v>
      </c>
    </row>
    <row r="195" spans="1:4" x14ac:dyDescent="0.2">
      <c r="A195" s="59">
        <v>138</v>
      </c>
      <c r="B195" s="60">
        <v>235</v>
      </c>
      <c r="C195" s="53" t="s">
        <v>298</v>
      </c>
      <c r="D195" s="54" t="s">
        <v>501</v>
      </c>
    </row>
    <row r="196" spans="1:4" x14ac:dyDescent="0.2">
      <c r="A196" s="59">
        <v>140</v>
      </c>
      <c r="B196" s="60">
        <v>1395</v>
      </c>
      <c r="C196" s="53" t="s">
        <v>282</v>
      </c>
      <c r="D196" s="54">
        <v>2</v>
      </c>
    </row>
    <row r="197" spans="1:4" x14ac:dyDescent="0.2">
      <c r="A197" s="59">
        <v>140</v>
      </c>
      <c r="B197" s="60">
        <v>1396</v>
      </c>
      <c r="C197" s="53" t="s">
        <v>282</v>
      </c>
      <c r="D197" s="54">
        <v>1</v>
      </c>
    </row>
    <row r="198" spans="1:4" x14ac:dyDescent="0.2">
      <c r="A198" s="59">
        <v>141</v>
      </c>
      <c r="B198" s="60">
        <v>189</v>
      </c>
      <c r="C198" s="53" t="s">
        <v>300</v>
      </c>
      <c r="D198" s="54">
        <v>1</v>
      </c>
    </row>
    <row r="199" spans="1:4" x14ac:dyDescent="0.2">
      <c r="A199" s="59">
        <v>141</v>
      </c>
      <c r="B199" s="60">
        <v>210</v>
      </c>
      <c r="C199" s="53" t="s">
        <v>300</v>
      </c>
      <c r="D199" s="54">
        <v>2</v>
      </c>
    </row>
    <row r="200" spans="1:4" x14ac:dyDescent="0.2">
      <c r="A200" s="59">
        <v>141</v>
      </c>
      <c r="B200" s="60">
        <v>233</v>
      </c>
      <c r="C200" s="53" t="s">
        <v>300</v>
      </c>
      <c r="D200" s="54">
        <v>1</v>
      </c>
    </row>
    <row r="201" spans="1:4" x14ac:dyDescent="0.2">
      <c r="A201" s="59">
        <v>141</v>
      </c>
      <c r="B201" s="60">
        <v>249</v>
      </c>
      <c r="C201" s="53" t="s">
        <v>300</v>
      </c>
      <c r="D201" s="54">
        <v>1</v>
      </c>
    </row>
    <row r="202" spans="1:4" x14ac:dyDescent="0.2">
      <c r="A202" s="59">
        <v>141</v>
      </c>
      <c r="B202" s="60">
        <v>252</v>
      </c>
      <c r="C202" s="53" t="s">
        <v>300</v>
      </c>
      <c r="D202" s="54">
        <v>1</v>
      </c>
    </row>
    <row r="203" spans="1:4" x14ac:dyDescent="0.2">
      <c r="A203" s="59">
        <v>142</v>
      </c>
      <c r="B203" s="60">
        <v>132</v>
      </c>
      <c r="C203" s="53" t="s">
        <v>300</v>
      </c>
      <c r="D203" s="54">
        <v>1</v>
      </c>
    </row>
    <row r="204" spans="1:4" x14ac:dyDescent="0.2">
      <c r="A204" s="59">
        <v>142</v>
      </c>
      <c r="B204" s="60">
        <v>206</v>
      </c>
      <c r="C204" s="53" t="s">
        <v>300</v>
      </c>
      <c r="D204" s="54">
        <v>2</v>
      </c>
    </row>
    <row r="205" spans="1:4" x14ac:dyDescent="0.2">
      <c r="A205" s="59">
        <v>142</v>
      </c>
      <c r="B205" s="60">
        <v>230</v>
      </c>
      <c r="C205" s="53" t="s">
        <v>300</v>
      </c>
      <c r="D205" s="54">
        <v>1</v>
      </c>
    </row>
    <row r="206" spans="1:4" x14ac:dyDescent="0.2">
      <c r="A206" s="59">
        <v>142</v>
      </c>
      <c r="B206" s="60">
        <v>249</v>
      </c>
      <c r="C206" s="53" t="s">
        <v>300</v>
      </c>
      <c r="D206" s="54">
        <v>1</v>
      </c>
    </row>
    <row r="207" spans="1:4" x14ac:dyDescent="0.2">
      <c r="A207" s="59">
        <v>142</v>
      </c>
      <c r="B207" s="60">
        <v>252</v>
      </c>
      <c r="C207" s="53" t="s">
        <v>300</v>
      </c>
      <c r="D207" s="54">
        <v>1</v>
      </c>
    </row>
    <row r="208" spans="1:4" x14ac:dyDescent="0.2">
      <c r="A208" s="59">
        <v>143</v>
      </c>
      <c r="B208" s="60">
        <v>47</v>
      </c>
      <c r="C208" s="53" t="s">
        <v>285</v>
      </c>
      <c r="D208" s="54" t="s">
        <v>255</v>
      </c>
    </row>
    <row r="209" spans="1:4" x14ac:dyDescent="0.2">
      <c r="A209" s="59">
        <v>144</v>
      </c>
      <c r="B209" s="60">
        <v>93</v>
      </c>
      <c r="C209" s="53" t="s">
        <v>301</v>
      </c>
      <c r="D209" s="54">
        <v>1</v>
      </c>
    </row>
    <row r="210" spans="1:4" x14ac:dyDescent="0.2">
      <c r="A210" s="59">
        <v>144</v>
      </c>
      <c r="B210" s="60">
        <v>208</v>
      </c>
      <c r="C210" s="53" t="s">
        <v>301</v>
      </c>
      <c r="D210" s="54">
        <v>2</v>
      </c>
    </row>
    <row r="211" spans="1:4" x14ac:dyDescent="0.2">
      <c r="A211" s="59">
        <v>144</v>
      </c>
      <c r="B211" s="60">
        <v>239</v>
      </c>
      <c r="C211" s="53" t="s">
        <v>301</v>
      </c>
      <c r="D211" s="54">
        <v>1</v>
      </c>
    </row>
    <row r="212" spans="1:4" x14ac:dyDescent="0.2">
      <c r="A212" s="59">
        <v>144</v>
      </c>
      <c r="B212" s="60">
        <v>243</v>
      </c>
      <c r="C212" s="53" t="s">
        <v>301</v>
      </c>
      <c r="D212" s="54">
        <v>1</v>
      </c>
    </row>
    <row r="213" spans="1:4" x14ac:dyDescent="0.2">
      <c r="A213" s="59">
        <v>144</v>
      </c>
      <c r="B213" s="60">
        <v>248</v>
      </c>
      <c r="C213" s="53" t="s">
        <v>301</v>
      </c>
      <c r="D213" s="54">
        <v>1</v>
      </c>
    </row>
    <row r="214" spans="1:4" x14ac:dyDescent="0.2">
      <c r="A214" s="59">
        <v>144</v>
      </c>
      <c r="B214" s="60">
        <v>251</v>
      </c>
      <c r="C214" s="53" t="s">
        <v>301</v>
      </c>
      <c r="D214" s="54">
        <v>1</v>
      </c>
    </row>
    <row r="215" spans="1:4" x14ac:dyDescent="0.2">
      <c r="A215" s="59">
        <v>145</v>
      </c>
      <c r="B215" s="60">
        <v>210</v>
      </c>
      <c r="C215" s="53" t="s">
        <v>301</v>
      </c>
      <c r="D215" s="54">
        <v>2</v>
      </c>
    </row>
    <row r="216" spans="1:4" x14ac:dyDescent="0.2">
      <c r="A216" s="59">
        <v>145</v>
      </c>
      <c r="B216" s="60">
        <v>249</v>
      </c>
      <c r="C216" s="53" t="s">
        <v>301</v>
      </c>
      <c r="D216" s="54">
        <v>1</v>
      </c>
    </row>
    <row r="217" spans="1:4" x14ac:dyDescent="0.2">
      <c r="A217" s="59">
        <v>145</v>
      </c>
      <c r="B217" s="60">
        <v>92</v>
      </c>
      <c r="C217" s="53" t="s">
        <v>301</v>
      </c>
      <c r="D217" s="54" t="s">
        <v>501</v>
      </c>
    </row>
    <row r="218" spans="1:4" x14ac:dyDescent="0.2">
      <c r="A218" s="59">
        <v>145</v>
      </c>
      <c r="B218" s="60">
        <v>240</v>
      </c>
      <c r="C218" s="53" t="s">
        <v>301</v>
      </c>
      <c r="D218" s="54" t="s">
        <v>501</v>
      </c>
    </row>
    <row r="219" spans="1:4" x14ac:dyDescent="0.2">
      <c r="A219" s="59">
        <v>145</v>
      </c>
      <c r="B219" s="60">
        <v>244</v>
      </c>
      <c r="C219" s="53" t="s">
        <v>301</v>
      </c>
      <c r="D219" s="54" t="s">
        <v>501</v>
      </c>
    </row>
    <row r="220" spans="1:4" x14ac:dyDescent="0.2">
      <c r="A220" s="59">
        <v>145</v>
      </c>
      <c r="B220" s="60">
        <v>252</v>
      </c>
      <c r="C220" s="53" t="s">
        <v>301</v>
      </c>
      <c r="D220" s="54">
        <v>1</v>
      </c>
    </row>
    <row r="221" spans="1:4" x14ac:dyDescent="0.2">
      <c r="A221" s="59">
        <v>146</v>
      </c>
      <c r="B221" s="60">
        <v>73</v>
      </c>
      <c r="C221" s="53" t="s">
        <v>301</v>
      </c>
      <c r="D221" s="54">
        <v>1</v>
      </c>
    </row>
    <row r="222" spans="1:4" x14ac:dyDescent="0.2">
      <c r="A222" s="59">
        <v>146</v>
      </c>
      <c r="B222" s="60">
        <v>93</v>
      </c>
      <c r="C222" s="53" t="s">
        <v>301</v>
      </c>
      <c r="D222" s="54">
        <v>1</v>
      </c>
    </row>
    <row r="223" spans="1:4" x14ac:dyDescent="0.2">
      <c r="A223" s="59">
        <v>146</v>
      </c>
      <c r="B223" s="60">
        <v>208</v>
      </c>
      <c r="C223" s="53" t="s">
        <v>301</v>
      </c>
      <c r="D223" s="54">
        <v>2</v>
      </c>
    </row>
    <row r="224" spans="1:4" x14ac:dyDescent="0.2">
      <c r="A224" s="59">
        <v>146</v>
      </c>
      <c r="B224" s="60">
        <v>239</v>
      </c>
      <c r="C224" s="53" t="s">
        <v>301</v>
      </c>
      <c r="D224" s="54">
        <v>1</v>
      </c>
    </row>
    <row r="225" spans="1:4" x14ac:dyDescent="0.2">
      <c r="A225" s="59">
        <v>146</v>
      </c>
      <c r="B225" s="60">
        <v>248</v>
      </c>
      <c r="C225" s="53" t="s">
        <v>301</v>
      </c>
      <c r="D225" s="54">
        <v>1</v>
      </c>
    </row>
    <row r="226" spans="1:4" x14ac:dyDescent="0.2">
      <c r="A226" s="59">
        <v>146</v>
      </c>
      <c r="B226" s="60">
        <v>251</v>
      </c>
      <c r="C226" s="53" t="s">
        <v>301</v>
      </c>
      <c r="D226" s="54">
        <v>1</v>
      </c>
    </row>
    <row r="227" spans="1:4" x14ac:dyDescent="0.2">
      <c r="A227" s="59">
        <v>147</v>
      </c>
      <c r="B227" s="60">
        <v>99</v>
      </c>
      <c r="C227" s="53" t="s">
        <v>301</v>
      </c>
      <c r="D227" s="54">
        <v>1</v>
      </c>
    </row>
    <row r="228" spans="1:4" x14ac:dyDescent="0.2">
      <c r="A228" s="59">
        <v>147</v>
      </c>
      <c r="B228" s="60">
        <v>206</v>
      </c>
      <c r="C228" s="53" t="s">
        <v>301</v>
      </c>
      <c r="D228" s="54">
        <v>2</v>
      </c>
    </row>
    <row r="229" spans="1:4" x14ac:dyDescent="0.2">
      <c r="A229" s="59">
        <v>147</v>
      </c>
      <c r="B229" s="60">
        <v>238</v>
      </c>
      <c r="C229" s="53" t="s">
        <v>301</v>
      </c>
      <c r="D229" s="54">
        <v>1</v>
      </c>
    </row>
    <row r="230" spans="1:4" x14ac:dyDescent="0.2">
      <c r="A230" s="59">
        <v>147</v>
      </c>
      <c r="B230" s="60">
        <v>242</v>
      </c>
      <c r="C230" s="53" t="s">
        <v>301</v>
      </c>
      <c r="D230" s="54">
        <v>1</v>
      </c>
    </row>
    <row r="231" spans="1:4" x14ac:dyDescent="0.2">
      <c r="A231" s="59">
        <v>147</v>
      </c>
      <c r="B231" s="60">
        <v>249</v>
      </c>
      <c r="C231" s="53" t="s">
        <v>301</v>
      </c>
      <c r="D231" s="54">
        <v>1</v>
      </c>
    </row>
    <row r="232" spans="1:4" x14ac:dyDescent="0.2">
      <c r="A232" s="59">
        <v>147</v>
      </c>
      <c r="B232" s="60">
        <v>252</v>
      </c>
      <c r="C232" s="53" t="s">
        <v>301</v>
      </c>
      <c r="D232" s="54">
        <v>1</v>
      </c>
    </row>
    <row r="233" spans="1:4" x14ac:dyDescent="0.2">
      <c r="A233" s="59">
        <v>148</v>
      </c>
      <c r="B233" s="60">
        <v>1152</v>
      </c>
      <c r="C233" s="53" t="s">
        <v>302</v>
      </c>
      <c r="D233" s="54" t="s">
        <v>504</v>
      </c>
    </row>
    <row r="234" spans="1:4" x14ac:dyDescent="0.2">
      <c r="A234" s="59">
        <v>149</v>
      </c>
      <c r="B234" s="60">
        <v>1394</v>
      </c>
      <c r="C234" s="53" t="s">
        <v>303</v>
      </c>
      <c r="D234" s="54">
        <v>2</v>
      </c>
    </row>
    <row r="235" spans="1:4" x14ac:dyDescent="0.2">
      <c r="A235" s="59">
        <v>150</v>
      </c>
      <c r="B235" s="60">
        <v>42</v>
      </c>
      <c r="C235" s="53" t="s">
        <v>294</v>
      </c>
      <c r="D235" s="54">
        <v>1</v>
      </c>
    </row>
    <row r="236" spans="1:4" x14ac:dyDescent="0.2">
      <c r="A236" s="59">
        <v>150</v>
      </c>
      <c r="B236" s="60">
        <v>207</v>
      </c>
      <c r="C236" s="53" t="s">
        <v>294</v>
      </c>
      <c r="D236" s="54">
        <v>2</v>
      </c>
    </row>
    <row r="237" spans="1:4" x14ac:dyDescent="0.2">
      <c r="A237" s="59">
        <v>151</v>
      </c>
      <c r="B237" s="60">
        <v>43</v>
      </c>
      <c r="C237" s="53" t="s">
        <v>294</v>
      </c>
      <c r="D237" s="54">
        <v>1</v>
      </c>
    </row>
    <row r="238" spans="1:4" x14ac:dyDescent="0.2">
      <c r="A238" s="59">
        <v>151</v>
      </c>
      <c r="B238" s="60">
        <v>210</v>
      </c>
      <c r="C238" s="53" t="s">
        <v>294</v>
      </c>
      <c r="D238" s="54" t="s">
        <v>504</v>
      </c>
    </row>
    <row r="239" spans="1:4" x14ac:dyDescent="0.2">
      <c r="A239" s="59">
        <v>152</v>
      </c>
      <c r="B239" s="60">
        <v>45</v>
      </c>
      <c r="C239" s="53" t="s">
        <v>294</v>
      </c>
      <c r="D239" s="54">
        <v>1</v>
      </c>
    </row>
    <row r="240" spans="1:4" x14ac:dyDescent="0.2">
      <c r="A240" s="59">
        <v>152</v>
      </c>
      <c r="B240" s="60">
        <v>211</v>
      </c>
      <c r="C240" s="53" t="s">
        <v>294</v>
      </c>
      <c r="D240" s="54">
        <v>2</v>
      </c>
    </row>
    <row r="241" spans="1:4" x14ac:dyDescent="0.2">
      <c r="A241" s="59">
        <v>153</v>
      </c>
      <c r="B241" s="60">
        <v>46</v>
      </c>
      <c r="C241" s="53" t="s">
        <v>294</v>
      </c>
      <c r="D241" s="54">
        <v>1</v>
      </c>
    </row>
    <row r="242" spans="1:4" x14ac:dyDescent="0.2">
      <c r="A242" s="59">
        <v>153</v>
      </c>
      <c r="B242" s="60">
        <v>212</v>
      </c>
      <c r="C242" s="53" t="s">
        <v>294</v>
      </c>
      <c r="D242" s="54">
        <v>2</v>
      </c>
    </row>
    <row r="243" spans="1:4" x14ac:dyDescent="0.2">
      <c r="A243" s="59">
        <v>154</v>
      </c>
      <c r="B243" s="60">
        <v>39</v>
      </c>
      <c r="C243" s="53" t="s">
        <v>294</v>
      </c>
      <c r="D243" s="54">
        <v>1</v>
      </c>
    </row>
    <row r="244" spans="1:4" x14ac:dyDescent="0.2">
      <c r="A244" s="59">
        <v>154</v>
      </c>
      <c r="B244" s="60">
        <v>221</v>
      </c>
      <c r="C244" s="53" t="s">
        <v>294</v>
      </c>
      <c r="D244" s="54">
        <v>2</v>
      </c>
    </row>
    <row r="245" spans="1:4" x14ac:dyDescent="0.2">
      <c r="A245" s="59">
        <v>155</v>
      </c>
      <c r="B245" s="60">
        <v>51</v>
      </c>
      <c r="C245" s="53" t="s">
        <v>282</v>
      </c>
      <c r="D245" s="54" t="s">
        <v>501</v>
      </c>
    </row>
    <row r="246" spans="1:4" x14ac:dyDescent="0.2">
      <c r="A246" s="59">
        <v>155</v>
      </c>
      <c r="B246" s="60">
        <v>200</v>
      </c>
      <c r="C246" s="53" t="s">
        <v>282</v>
      </c>
      <c r="D246" s="54" t="s">
        <v>501</v>
      </c>
    </row>
    <row r="247" spans="1:4" x14ac:dyDescent="0.2">
      <c r="A247" s="59">
        <v>156</v>
      </c>
      <c r="B247" s="60">
        <v>1000</v>
      </c>
      <c r="C247" s="53" t="s">
        <v>294</v>
      </c>
      <c r="D247" s="54">
        <v>2</v>
      </c>
    </row>
    <row r="248" spans="1:4" x14ac:dyDescent="0.2">
      <c r="A248" s="59">
        <v>156</v>
      </c>
      <c r="B248" s="60">
        <v>1001</v>
      </c>
      <c r="C248" s="53" t="s">
        <v>294</v>
      </c>
      <c r="D248" s="54">
        <v>1</v>
      </c>
    </row>
    <row r="249" spans="1:4" x14ac:dyDescent="0.2">
      <c r="A249" s="59">
        <v>157</v>
      </c>
      <c r="B249" s="60">
        <v>1002</v>
      </c>
      <c r="C249" s="53" t="s">
        <v>294</v>
      </c>
      <c r="D249" s="54">
        <v>2</v>
      </c>
    </row>
    <row r="250" spans="1:4" x14ac:dyDescent="0.2">
      <c r="A250" s="59">
        <v>157</v>
      </c>
      <c r="B250" s="60">
        <v>1003</v>
      </c>
      <c r="C250" s="53" t="s">
        <v>294</v>
      </c>
      <c r="D250" s="54">
        <v>1</v>
      </c>
    </row>
    <row r="251" spans="1:4" x14ac:dyDescent="0.2">
      <c r="A251" s="59">
        <v>158</v>
      </c>
      <c r="B251" s="60">
        <v>1008</v>
      </c>
      <c r="C251" s="53" t="s">
        <v>294</v>
      </c>
      <c r="D251" s="54">
        <v>2</v>
      </c>
    </row>
    <row r="252" spans="1:4" x14ac:dyDescent="0.2">
      <c r="A252" s="59">
        <v>158</v>
      </c>
      <c r="B252" s="60">
        <v>1009</v>
      </c>
      <c r="C252" s="53" t="s">
        <v>294</v>
      </c>
      <c r="D252" s="54">
        <v>1</v>
      </c>
    </row>
    <row r="253" spans="1:4" x14ac:dyDescent="0.2">
      <c r="A253" s="59">
        <v>159</v>
      </c>
      <c r="B253" s="60">
        <v>28</v>
      </c>
      <c r="C253" s="53" t="s">
        <v>269</v>
      </c>
      <c r="D253" s="54" t="s">
        <v>503</v>
      </c>
    </row>
    <row r="254" spans="1:4" x14ac:dyDescent="0.2">
      <c r="A254" s="59">
        <v>160</v>
      </c>
      <c r="B254" s="60">
        <v>1014</v>
      </c>
      <c r="C254" s="53" t="s">
        <v>294</v>
      </c>
      <c r="D254" s="54">
        <v>2</v>
      </c>
    </row>
    <row r="255" spans="1:4" x14ac:dyDescent="0.2">
      <c r="A255" s="59">
        <v>160</v>
      </c>
      <c r="B255" s="60">
        <v>1015</v>
      </c>
      <c r="C255" s="53" t="s">
        <v>294</v>
      </c>
      <c r="D255" s="54">
        <v>1</v>
      </c>
    </row>
    <row r="256" spans="1:4" x14ac:dyDescent="0.2">
      <c r="A256" s="59">
        <v>161</v>
      </c>
      <c r="B256" s="60">
        <v>1018</v>
      </c>
      <c r="C256" s="53" t="s">
        <v>294</v>
      </c>
      <c r="D256" s="54">
        <v>2</v>
      </c>
    </row>
    <row r="257" spans="1:4" x14ac:dyDescent="0.2">
      <c r="A257" s="59">
        <v>161</v>
      </c>
      <c r="B257" s="60">
        <v>1019</v>
      </c>
      <c r="C257" s="53" t="s">
        <v>294</v>
      </c>
      <c r="D257" s="54">
        <v>1</v>
      </c>
    </row>
    <row r="258" spans="1:4" x14ac:dyDescent="0.2">
      <c r="A258" s="59">
        <v>162</v>
      </c>
      <c r="B258" s="60">
        <v>1020</v>
      </c>
      <c r="C258" s="53" t="s">
        <v>294</v>
      </c>
      <c r="D258" s="54">
        <v>2</v>
      </c>
    </row>
    <row r="259" spans="1:4" x14ac:dyDescent="0.2">
      <c r="A259" s="59">
        <v>162</v>
      </c>
      <c r="B259" s="60">
        <v>1021</v>
      </c>
      <c r="C259" s="53" t="s">
        <v>294</v>
      </c>
      <c r="D259" s="54">
        <v>1</v>
      </c>
    </row>
    <row r="260" spans="1:4" x14ac:dyDescent="0.2">
      <c r="A260" s="59">
        <v>163</v>
      </c>
      <c r="B260" s="60">
        <v>1034</v>
      </c>
      <c r="C260" s="53" t="s">
        <v>294</v>
      </c>
      <c r="D260" s="54">
        <v>2</v>
      </c>
    </row>
    <row r="261" spans="1:4" x14ac:dyDescent="0.2">
      <c r="A261" s="59">
        <v>163</v>
      </c>
      <c r="B261" s="60">
        <v>1035</v>
      </c>
      <c r="C261" s="53" t="s">
        <v>294</v>
      </c>
      <c r="D261" s="54">
        <v>1</v>
      </c>
    </row>
    <row r="262" spans="1:4" x14ac:dyDescent="0.2">
      <c r="A262" s="59">
        <v>164</v>
      </c>
      <c r="B262" s="60">
        <v>1037</v>
      </c>
      <c r="C262" s="53" t="s">
        <v>294</v>
      </c>
      <c r="D262" s="54">
        <v>2</v>
      </c>
    </row>
    <row r="263" spans="1:4" x14ac:dyDescent="0.2">
      <c r="A263" s="59">
        <v>164</v>
      </c>
      <c r="B263" s="60">
        <v>1038</v>
      </c>
      <c r="C263" s="53" t="s">
        <v>294</v>
      </c>
      <c r="D263" s="54">
        <v>1</v>
      </c>
    </row>
    <row r="264" spans="1:4" x14ac:dyDescent="0.2">
      <c r="A264" s="59">
        <v>165</v>
      </c>
      <c r="B264" s="60">
        <v>1039</v>
      </c>
      <c r="C264" s="53" t="s">
        <v>294</v>
      </c>
      <c r="D264" s="54">
        <v>2</v>
      </c>
    </row>
    <row r="265" spans="1:4" x14ac:dyDescent="0.2">
      <c r="A265" s="59">
        <v>165</v>
      </c>
      <c r="B265" s="60">
        <v>1040</v>
      </c>
      <c r="C265" s="53" t="s">
        <v>294</v>
      </c>
      <c r="D265" s="54">
        <v>1</v>
      </c>
    </row>
    <row r="266" spans="1:4" x14ac:dyDescent="0.2">
      <c r="A266" s="59">
        <v>166</v>
      </c>
      <c r="B266" s="60">
        <v>1048</v>
      </c>
      <c r="C266" s="53" t="s">
        <v>294</v>
      </c>
      <c r="D266" s="54">
        <v>2</v>
      </c>
    </row>
    <row r="267" spans="1:4" x14ac:dyDescent="0.2">
      <c r="A267" s="59">
        <v>166</v>
      </c>
      <c r="B267" s="60">
        <v>1049</v>
      </c>
      <c r="C267" s="53" t="s">
        <v>294</v>
      </c>
      <c r="D267" s="54">
        <v>1</v>
      </c>
    </row>
    <row r="268" spans="1:4" x14ac:dyDescent="0.2">
      <c r="A268" s="59">
        <v>167</v>
      </c>
      <c r="B268" s="60">
        <v>1055</v>
      </c>
      <c r="C268" s="53" t="s">
        <v>294</v>
      </c>
      <c r="D268" s="54">
        <v>1</v>
      </c>
    </row>
    <row r="269" spans="1:4" x14ac:dyDescent="0.2">
      <c r="A269" s="59">
        <v>167</v>
      </c>
      <c r="B269" s="60">
        <v>1056</v>
      </c>
      <c r="C269" s="53" t="s">
        <v>294</v>
      </c>
      <c r="D269" s="54">
        <v>2</v>
      </c>
    </row>
    <row r="270" spans="1:4" x14ac:dyDescent="0.2">
      <c r="A270" s="59">
        <v>168</v>
      </c>
      <c r="B270" s="60">
        <v>1057</v>
      </c>
      <c r="C270" s="53" t="s">
        <v>294</v>
      </c>
      <c r="D270" s="54">
        <v>1</v>
      </c>
    </row>
    <row r="271" spans="1:4" x14ac:dyDescent="0.2">
      <c r="A271" s="59">
        <v>168</v>
      </c>
      <c r="B271" s="60">
        <v>1058</v>
      </c>
      <c r="C271" s="53" t="s">
        <v>294</v>
      </c>
      <c r="D271" s="54">
        <v>2</v>
      </c>
    </row>
    <row r="272" spans="1:4" x14ac:dyDescent="0.2">
      <c r="A272" s="59">
        <v>169</v>
      </c>
      <c r="B272" s="60">
        <v>1059</v>
      </c>
      <c r="C272" s="53" t="s">
        <v>294</v>
      </c>
      <c r="D272" s="54">
        <v>1</v>
      </c>
    </row>
    <row r="273" spans="1:4" x14ac:dyDescent="0.2">
      <c r="A273" s="59">
        <v>169</v>
      </c>
      <c r="B273" s="60">
        <v>1060</v>
      </c>
      <c r="C273" s="53" t="s">
        <v>294</v>
      </c>
      <c r="D273" s="54">
        <v>2</v>
      </c>
    </row>
    <row r="274" spans="1:4" x14ac:dyDescent="0.2">
      <c r="A274" s="59">
        <v>170</v>
      </c>
      <c r="B274" s="60">
        <v>1061</v>
      </c>
      <c r="C274" s="53" t="s">
        <v>294</v>
      </c>
      <c r="D274" s="54">
        <v>1</v>
      </c>
    </row>
    <row r="275" spans="1:4" x14ac:dyDescent="0.2">
      <c r="A275" s="59">
        <v>170</v>
      </c>
      <c r="B275" s="60">
        <v>1062</v>
      </c>
      <c r="C275" s="53" t="s">
        <v>294</v>
      </c>
      <c r="D275" s="54">
        <v>2</v>
      </c>
    </row>
    <row r="276" spans="1:4" x14ac:dyDescent="0.2">
      <c r="A276" s="59">
        <v>171</v>
      </c>
      <c r="B276" s="60">
        <v>1063</v>
      </c>
      <c r="C276" s="53" t="s">
        <v>294</v>
      </c>
      <c r="D276" s="54">
        <v>1</v>
      </c>
    </row>
    <row r="277" spans="1:4" x14ac:dyDescent="0.2">
      <c r="A277" s="59">
        <v>171</v>
      </c>
      <c r="B277" s="60">
        <v>1064</v>
      </c>
      <c r="C277" s="53" t="s">
        <v>294</v>
      </c>
      <c r="D277" s="54">
        <v>2</v>
      </c>
    </row>
    <row r="278" spans="1:4" x14ac:dyDescent="0.2">
      <c r="A278" s="59">
        <v>172</v>
      </c>
      <c r="B278" s="60">
        <v>1065</v>
      </c>
      <c r="C278" s="53" t="s">
        <v>294</v>
      </c>
      <c r="D278" s="54">
        <v>1</v>
      </c>
    </row>
    <row r="279" spans="1:4" x14ac:dyDescent="0.2">
      <c r="A279" s="59">
        <v>172</v>
      </c>
      <c r="B279" s="60">
        <v>1066</v>
      </c>
      <c r="C279" s="53" t="s">
        <v>294</v>
      </c>
      <c r="D279" s="54">
        <v>2</v>
      </c>
    </row>
    <row r="280" spans="1:4" x14ac:dyDescent="0.2">
      <c r="A280" s="59">
        <v>173</v>
      </c>
      <c r="B280" s="60">
        <v>1067</v>
      </c>
      <c r="C280" s="53" t="s">
        <v>294</v>
      </c>
      <c r="D280" s="54">
        <v>1</v>
      </c>
    </row>
    <row r="281" spans="1:4" x14ac:dyDescent="0.2">
      <c r="A281" s="59">
        <v>173</v>
      </c>
      <c r="B281" s="60">
        <v>1068</v>
      </c>
      <c r="C281" s="53" t="s">
        <v>294</v>
      </c>
      <c r="D281" s="54">
        <v>2</v>
      </c>
    </row>
    <row r="282" spans="1:4" x14ac:dyDescent="0.2">
      <c r="A282" s="59">
        <v>174</v>
      </c>
      <c r="B282" s="60">
        <v>1071</v>
      </c>
      <c r="C282" s="53" t="s">
        <v>294</v>
      </c>
      <c r="D282" s="54">
        <v>1</v>
      </c>
    </row>
    <row r="283" spans="1:4" x14ac:dyDescent="0.2">
      <c r="A283" s="59">
        <v>174</v>
      </c>
      <c r="B283" s="60">
        <v>1072</v>
      </c>
      <c r="C283" s="53" t="s">
        <v>294</v>
      </c>
      <c r="D283" s="54">
        <v>2</v>
      </c>
    </row>
    <row r="284" spans="1:4" x14ac:dyDescent="0.2">
      <c r="A284" s="59">
        <v>175</v>
      </c>
      <c r="B284" s="60">
        <v>1078</v>
      </c>
      <c r="C284" s="53" t="s">
        <v>294</v>
      </c>
      <c r="D284" s="54">
        <v>1</v>
      </c>
    </row>
    <row r="285" spans="1:4" x14ac:dyDescent="0.2">
      <c r="A285" s="59">
        <v>175</v>
      </c>
      <c r="B285" s="60">
        <v>1079</v>
      </c>
      <c r="C285" s="53" t="s">
        <v>294</v>
      </c>
      <c r="D285" s="54">
        <v>2</v>
      </c>
    </row>
    <row r="286" spans="1:4" x14ac:dyDescent="0.2">
      <c r="A286" s="59">
        <v>176</v>
      </c>
      <c r="B286" s="60">
        <v>1124</v>
      </c>
      <c r="C286" s="53" t="s">
        <v>294</v>
      </c>
      <c r="D286" s="54">
        <v>1</v>
      </c>
    </row>
    <row r="287" spans="1:4" x14ac:dyDescent="0.2">
      <c r="A287" s="59">
        <v>176</v>
      </c>
      <c r="B287" s="60">
        <v>1125</v>
      </c>
      <c r="C287" s="53" t="s">
        <v>294</v>
      </c>
      <c r="D287" s="54">
        <v>2</v>
      </c>
    </row>
    <row r="288" spans="1:4" x14ac:dyDescent="0.2">
      <c r="A288" s="59">
        <v>177</v>
      </c>
      <c r="B288" s="60">
        <v>1126</v>
      </c>
      <c r="C288" s="53" t="s">
        <v>294</v>
      </c>
      <c r="D288" s="54">
        <v>1</v>
      </c>
    </row>
    <row r="289" spans="1:4" x14ac:dyDescent="0.2">
      <c r="A289" s="59">
        <v>177</v>
      </c>
      <c r="B289" s="60">
        <v>1127</v>
      </c>
      <c r="C289" s="53" t="s">
        <v>294</v>
      </c>
      <c r="D289" s="54">
        <v>2</v>
      </c>
    </row>
    <row r="290" spans="1:4" x14ac:dyDescent="0.2">
      <c r="A290" s="59">
        <v>178</v>
      </c>
      <c r="B290" s="60">
        <v>1128</v>
      </c>
      <c r="C290" s="53" t="s">
        <v>304</v>
      </c>
      <c r="D290" s="54">
        <v>1</v>
      </c>
    </row>
    <row r="291" spans="1:4" x14ac:dyDescent="0.2">
      <c r="A291" s="59">
        <v>178</v>
      </c>
      <c r="B291" s="60">
        <v>1129</v>
      </c>
      <c r="C291" s="53" t="s">
        <v>304</v>
      </c>
      <c r="D291" s="54">
        <v>2</v>
      </c>
    </row>
    <row r="292" spans="1:4" x14ac:dyDescent="0.2">
      <c r="A292" s="59">
        <v>179</v>
      </c>
      <c r="B292" s="60">
        <v>1139</v>
      </c>
      <c r="C292" s="53" t="s">
        <v>294</v>
      </c>
      <c r="D292" s="54">
        <v>1</v>
      </c>
    </row>
    <row r="293" spans="1:4" x14ac:dyDescent="0.2">
      <c r="A293" s="59">
        <v>179</v>
      </c>
      <c r="B293" s="60">
        <v>1140</v>
      </c>
      <c r="C293" s="53" t="s">
        <v>294</v>
      </c>
      <c r="D293" s="54">
        <v>2</v>
      </c>
    </row>
    <row r="294" spans="1:4" x14ac:dyDescent="0.2">
      <c r="A294" s="59">
        <v>180</v>
      </c>
      <c r="B294" s="60">
        <v>1141</v>
      </c>
      <c r="C294" s="53" t="s">
        <v>294</v>
      </c>
      <c r="D294" s="54">
        <v>1</v>
      </c>
    </row>
    <row r="295" spans="1:4" x14ac:dyDescent="0.2">
      <c r="A295" s="59">
        <v>180</v>
      </c>
      <c r="B295" s="60">
        <v>1142</v>
      </c>
      <c r="C295" s="53" t="s">
        <v>294</v>
      </c>
      <c r="D295" s="54">
        <v>2</v>
      </c>
    </row>
    <row r="296" spans="1:4" x14ac:dyDescent="0.2">
      <c r="A296" s="59">
        <v>181</v>
      </c>
      <c r="B296" s="60">
        <v>1143</v>
      </c>
      <c r="C296" s="53" t="s">
        <v>294</v>
      </c>
      <c r="D296" s="54">
        <v>1</v>
      </c>
    </row>
    <row r="297" spans="1:4" x14ac:dyDescent="0.2">
      <c r="A297" s="59">
        <v>181</v>
      </c>
      <c r="B297" s="60">
        <v>1144</v>
      </c>
      <c r="C297" s="53" t="s">
        <v>294</v>
      </c>
      <c r="D297" s="54">
        <v>2</v>
      </c>
    </row>
    <row r="298" spans="1:4" x14ac:dyDescent="0.2">
      <c r="A298" s="59">
        <v>182</v>
      </c>
      <c r="B298" s="60">
        <v>1145</v>
      </c>
      <c r="C298" s="53" t="s">
        <v>294</v>
      </c>
      <c r="D298" s="54">
        <v>1</v>
      </c>
    </row>
    <row r="299" spans="1:4" x14ac:dyDescent="0.2">
      <c r="A299" s="59">
        <v>182</v>
      </c>
      <c r="B299" s="60">
        <v>1146</v>
      </c>
      <c r="C299" s="53" t="s">
        <v>294</v>
      </c>
      <c r="D299" s="54">
        <v>2</v>
      </c>
    </row>
    <row r="300" spans="1:4" x14ac:dyDescent="0.2">
      <c r="A300" s="59">
        <v>183</v>
      </c>
      <c r="B300" s="60">
        <v>1147</v>
      </c>
      <c r="C300" s="53" t="s">
        <v>294</v>
      </c>
      <c r="D300" s="54">
        <v>1</v>
      </c>
    </row>
    <row r="301" spans="1:4" x14ac:dyDescent="0.2">
      <c r="A301" s="59">
        <v>183</v>
      </c>
      <c r="B301" s="60">
        <v>1148</v>
      </c>
      <c r="C301" s="53" t="s">
        <v>294</v>
      </c>
      <c r="D301" s="54">
        <v>2</v>
      </c>
    </row>
    <row r="302" spans="1:4" x14ac:dyDescent="0.2">
      <c r="A302" s="59">
        <v>184</v>
      </c>
      <c r="B302" s="60">
        <v>1149</v>
      </c>
      <c r="C302" s="53" t="s">
        <v>294</v>
      </c>
      <c r="D302" s="54">
        <v>1</v>
      </c>
    </row>
    <row r="303" spans="1:4" x14ac:dyDescent="0.2">
      <c r="A303" s="59">
        <v>184</v>
      </c>
      <c r="B303" s="60">
        <v>1150</v>
      </c>
      <c r="C303" s="53" t="s">
        <v>294</v>
      </c>
      <c r="D303" s="54">
        <v>2</v>
      </c>
    </row>
    <row r="304" spans="1:4" x14ac:dyDescent="0.2">
      <c r="A304" s="59">
        <v>185</v>
      </c>
      <c r="B304" s="60">
        <v>1151</v>
      </c>
      <c r="C304" s="53" t="s">
        <v>294</v>
      </c>
      <c r="D304" s="54">
        <v>1</v>
      </c>
    </row>
    <row r="305" spans="1:4" x14ac:dyDescent="0.2">
      <c r="A305" s="59">
        <v>185</v>
      </c>
      <c r="B305" s="60">
        <v>1152</v>
      </c>
      <c r="C305" s="53" t="s">
        <v>294</v>
      </c>
      <c r="D305" s="54">
        <v>2</v>
      </c>
    </row>
    <row r="306" spans="1:4" x14ac:dyDescent="0.2">
      <c r="A306" s="59">
        <v>186</v>
      </c>
      <c r="B306" s="60">
        <v>1153</v>
      </c>
      <c r="C306" s="53" t="s">
        <v>294</v>
      </c>
      <c r="D306" s="54">
        <v>1</v>
      </c>
    </row>
    <row r="307" spans="1:4" x14ac:dyDescent="0.2">
      <c r="A307" s="59">
        <v>186</v>
      </c>
      <c r="B307" s="60">
        <v>1154</v>
      </c>
      <c r="C307" s="53" t="s">
        <v>294</v>
      </c>
      <c r="D307" s="54">
        <v>2</v>
      </c>
    </row>
    <row r="308" spans="1:4" x14ac:dyDescent="0.2">
      <c r="A308" s="59">
        <v>187</v>
      </c>
      <c r="B308" s="60">
        <v>1324</v>
      </c>
      <c r="C308" s="53" t="s">
        <v>294</v>
      </c>
      <c r="D308" s="54">
        <v>2</v>
      </c>
    </row>
    <row r="309" spans="1:4" x14ac:dyDescent="0.2">
      <c r="A309" s="59">
        <v>187</v>
      </c>
      <c r="B309" s="60">
        <v>1325</v>
      </c>
      <c r="C309" s="53" t="s">
        <v>294</v>
      </c>
      <c r="D309" s="54">
        <v>1</v>
      </c>
    </row>
    <row r="310" spans="1:4" x14ac:dyDescent="0.2">
      <c r="A310" s="59">
        <v>188</v>
      </c>
      <c r="B310" s="60">
        <v>1191</v>
      </c>
      <c r="C310" s="53" t="s">
        <v>294</v>
      </c>
      <c r="D310" s="54">
        <v>2</v>
      </c>
    </row>
    <row r="311" spans="1:4" x14ac:dyDescent="0.2">
      <c r="A311" s="59">
        <v>188</v>
      </c>
      <c r="B311" s="60">
        <v>1192</v>
      </c>
      <c r="C311" s="53" t="s">
        <v>294</v>
      </c>
      <c r="D311" s="54">
        <v>1</v>
      </c>
    </row>
    <row r="312" spans="1:4" x14ac:dyDescent="0.2">
      <c r="A312" s="59">
        <v>189</v>
      </c>
      <c r="B312" s="60">
        <v>1233</v>
      </c>
      <c r="C312" s="53" t="s">
        <v>294</v>
      </c>
      <c r="D312" s="54" t="s">
        <v>501</v>
      </c>
    </row>
    <row r="313" spans="1:4" x14ac:dyDescent="0.2">
      <c r="A313" s="59">
        <v>189</v>
      </c>
      <c r="B313" s="60">
        <v>1234</v>
      </c>
      <c r="C313" s="53" t="s">
        <v>294</v>
      </c>
      <c r="D313" s="54" t="s">
        <v>501</v>
      </c>
    </row>
    <row r="314" spans="1:4" x14ac:dyDescent="0.2">
      <c r="A314" s="59">
        <v>190</v>
      </c>
      <c r="B314" s="60">
        <v>1238</v>
      </c>
      <c r="C314" s="53" t="s">
        <v>294</v>
      </c>
      <c r="D314" s="54" t="s">
        <v>501</v>
      </c>
    </row>
    <row r="315" spans="1:4" x14ac:dyDescent="0.2">
      <c r="A315" s="59">
        <v>190</v>
      </c>
      <c r="B315" s="60">
        <v>1239</v>
      </c>
      <c r="C315" s="53" t="s">
        <v>294</v>
      </c>
      <c r="D315" s="54" t="s">
        <v>501</v>
      </c>
    </row>
    <row r="316" spans="1:4" x14ac:dyDescent="0.2">
      <c r="A316" s="59">
        <v>191</v>
      </c>
      <c r="B316" s="60">
        <v>1240</v>
      </c>
      <c r="C316" s="53" t="s">
        <v>294</v>
      </c>
      <c r="D316" s="54" t="s">
        <v>501</v>
      </c>
    </row>
    <row r="317" spans="1:4" x14ac:dyDescent="0.2">
      <c r="A317" s="59">
        <v>191</v>
      </c>
      <c r="B317" s="60">
        <v>1241</v>
      </c>
      <c r="C317" s="53" t="s">
        <v>294</v>
      </c>
      <c r="D317" s="54" t="s">
        <v>501</v>
      </c>
    </row>
    <row r="318" spans="1:4" x14ac:dyDescent="0.2">
      <c r="A318" s="59">
        <v>192</v>
      </c>
      <c r="B318" s="60">
        <v>1242</v>
      </c>
      <c r="C318" s="53" t="s">
        <v>294</v>
      </c>
      <c r="D318" s="54" t="s">
        <v>501</v>
      </c>
    </row>
    <row r="319" spans="1:4" x14ac:dyDescent="0.2">
      <c r="A319" s="59">
        <v>192</v>
      </c>
      <c r="B319" s="60">
        <v>1243</v>
      </c>
      <c r="C319" s="53" t="s">
        <v>294</v>
      </c>
      <c r="D319" s="54" t="s">
        <v>501</v>
      </c>
    </row>
    <row r="320" spans="1:4" x14ac:dyDescent="0.2">
      <c r="A320" s="59">
        <v>193</v>
      </c>
      <c r="B320" s="60">
        <v>1244</v>
      </c>
      <c r="C320" s="53" t="s">
        <v>294</v>
      </c>
      <c r="D320" s="54" t="s">
        <v>501</v>
      </c>
    </row>
    <row r="321" spans="1:4" x14ac:dyDescent="0.2">
      <c r="A321" s="59">
        <v>193</v>
      </c>
      <c r="B321" s="60">
        <v>1245</v>
      </c>
      <c r="C321" s="53" t="s">
        <v>294</v>
      </c>
      <c r="D321" s="54" t="s">
        <v>501</v>
      </c>
    </row>
    <row r="322" spans="1:4" x14ac:dyDescent="0.2">
      <c r="A322" s="59">
        <v>194</v>
      </c>
      <c r="B322" s="60">
        <v>1246</v>
      </c>
      <c r="C322" s="53" t="s">
        <v>294</v>
      </c>
      <c r="D322" s="54" t="s">
        <v>501</v>
      </c>
    </row>
    <row r="323" spans="1:4" x14ac:dyDescent="0.2">
      <c r="A323" s="59">
        <v>194</v>
      </c>
      <c r="B323" s="60">
        <v>1247</v>
      </c>
      <c r="C323" s="53" t="s">
        <v>294</v>
      </c>
      <c r="D323" s="54" t="s">
        <v>501</v>
      </c>
    </row>
    <row r="324" spans="1:4" x14ac:dyDescent="0.2">
      <c r="A324" s="59">
        <v>195</v>
      </c>
      <c r="B324" s="60">
        <v>1248</v>
      </c>
      <c r="C324" s="53" t="s">
        <v>294</v>
      </c>
      <c r="D324" s="54" t="s">
        <v>501</v>
      </c>
    </row>
    <row r="325" spans="1:4" x14ac:dyDescent="0.2">
      <c r="A325" s="59">
        <v>195</v>
      </c>
      <c r="B325" s="60">
        <v>1249</v>
      </c>
      <c r="C325" s="53" t="s">
        <v>294</v>
      </c>
      <c r="D325" s="54" t="s">
        <v>501</v>
      </c>
    </row>
    <row r="326" spans="1:4" x14ac:dyDescent="0.2">
      <c r="A326" s="59">
        <v>196</v>
      </c>
      <c r="B326" s="60">
        <v>1250</v>
      </c>
      <c r="C326" s="53" t="s">
        <v>294</v>
      </c>
      <c r="D326" s="54" t="s">
        <v>501</v>
      </c>
    </row>
    <row r="327" spans="1:4" x14ac:dyDescent="0.2">
      <c r="A327" s="59">
        <v>196</v>
      </c>
      <c r="B327" s="60">
        <v>1251</v>
      </c>
      <c r="C327" s="53" t="s">
        <v>294</v>
      </c>
      <c r="D327" s="54" t="s">
        <v>501</v>
      </c>
    </row>
    <row r="328" spans="1:4" x14ac:dyDescent="0.2">
      <c r="A328" s="59">
        <v>197</v>
      </c>
      <c r="B328" s="60">
        <v>1252</v>
      </c>
      <c r="C328" s="53" t="s">
        <v>294</v>
      </c>
      <c r="D328" s="54" t="s">
        <v>501</v>
      </c>
    </row>
    <row r="329" spans="1:4" x14ac:dyDescent="0.2">
      <c r="A329" s="59">
        <v>197</v>
      </c>
      <c r="B329" s="60">
        <v>1253</v>
      </c>
      <c r="C329" s="53" t="s">
        <v>294</v>
      </c>
      <c r="D329" s="54" t="s">
        <v>501</v>
      </c>
    </row>
    <row r="330" spans="1:4" x14ac:dyDescent="0.2">
      <c r="A330" s="59">
        <v>198</v>
      </c>
      <c r="B330" s="60">
        <v>1254</v>
      </c>
      <c r="C330" s="53" t="s">
        <v>294</v>
      </c>
      <c r="D330" s="54" t="s">
        <v>501</v>
      </c>
    </row>
    <row r="331" spans="1:4" x14ac:dyDescent="0.2">
      <c r="A331" s="59">
        <v>198</v>
      </c>
      <c r="B331" s="60">
        <v>1255</v>
      </c>
      <c r="C331" s="53" t="s">
        <v>294</v>
      </c>
      <c r="D331" s="54" t="s">
        <v>501</v>
      </c>
    </row>
    <row r="332" spans="1:4" x14ac:dyDescent="0.2">
      <c r="A332" s="59">
        <v>199</v>
      </c>
      <c r="B332" s="60">
        <v>1256</v>
      </c>
      <c r="C332" s="53" t="s">
        <v>294</v>
      </c>
      <c r="D332" s="54" t="s">
        <v>501</v>
      </c>
    </row>
    <row r="333" spans="1:4" x14ac:dyDescent="0.2">
      <c r="A333" s="59">
        <v>199</v>
      </c>
      <c r="B333" s="60">
        <v>1257</v>
      </c>
      <c r="C333" s="53" t="s">
        <v>294</v>
      </c>
      <c r="D333" s="54" t="s">
        <v>501</v>
      </c>
    </row>
    <row r="334" spans="1:4" x14ac:dyDescent="0.2">
      <c r="A334" s="59">
        <v>201</v>
      </c>
      <c r="B334" s="60">
        <v>1265</v>
      </c>
      <c r="C334" s="53" t="s">
        <v>294</v>
      </c>
      <c r="D334" s="54" t="s">
        <v>501</v>
      </c>
    </row>
    <row r="335" spans="1:4" x14ac:dyDescent="0.2">
      <c r="A335" s="59">
        <v>201</v>
      </c>
      <c r="B335" s="60">
        <v>1266</v>
      </c>
      <c r="C335" s="53" t="s">
        <v>294</v>
      </c>
      <c r="D335" s="54" t="s">
        <v>501</v>
      </c>
    </row>
    <row r="336" spans="1:4" x14ac:dyDescent="0.2">
      <c r="A336" s="59">
        <v>202</v>
      </c>
      <c r="B336" s="60">
        <v>1267</v>
      </c>
      <c r="C336" s="53" t="s">
        <v>294</v>
      </c>
      <c r="D336" s="54" t="s">
        <v>501</v>
      </c>
    </row>
    <row r="337" spans="1:4" x14ac:dyDescent="0.2">
      <c r="A337" s="59">
        <v>202</v>
      </c>
      <c r="B337" s="60">
        <v>1268</v>
      </c>
      <c r="C337" s="53" t="s">
        <v>294</v>
      </c>
      <c r="D337" s="54" t="s">
        <v>501</v>
      </c>
    </row>
    <row r="338" spans="1:4" x14ac:dyDescent="0.2">
      <c r="A338" s="59">
        <v>203</v>
      </c>
      <c r="B338" s="60">
        <v>1269</v>
      </c>
      <c r="C338" s="53" t="s">
        <v>294</v>
      </c>
      <c r="D338" s="54" t="s">
        <v>501</v>
      </c>
    </row>
    <row r="339" spans="1:4" x14ac:dyDescent="0.2">
      <c r="A339" s="59">
        <v>203</v>
      </c>
      <c r="B339" s="60">
        <v>1270</v>
      </c>
      <c r="C339" s="53" t="s">
        <v>294</v>
      </c>
      <c r="D339" s="54" t="s">
        <v>501</v>
      </c>
    </row>
    <row r="340" spans="1:4" x14ac:dyDescent="0.2">
      <c r="A340" s="59">
        <v>204</v>
      </c>
      <c r="B340" s="60">
        <v>1271</v>
      </c>
      <c r="C340" s="53" t="s">
        <v>294</v>
      </c>
      <c r="D340" s="54" t="s">
        <v>501</v>
      </c>
    </row>
    <row r="341" spans="1:4" x14ac:dyDescent="0.2">
      <c r="A341" s="59">
        <v>204</v>
      </c>
      <c r="B341" s="60">
        <v>1272</v>
      </c>
      <c r="C341" s="53" t="s">
        <v>294</v>
      </c>
      <c r="D341" s="54" t="s">
        <v>501</v>
      </c>
    </row>
    <row r="342" spans="1:4" x14ac:dyDescent="0.2">
      <c r="A342" s="59">
        <v>205</v>
      </c>
      <c r="B342" s="60">
        <v>1273</v>
      </c>
      <c r="C342" s="53" t="s">
        <v>294</v>
      </c>
      <c r="D342" s="54" t="s">
        <v>501</v>
      </c>
    </row>
    <row r="343" spans="1:4" x14ac:dyDescent="0.2">
      <c r="A343" s="59">
        <v>205</v>
      </c>
      <c r="B343" s="60">
        <v>1274</v>
      </c>
      <c r="C343" s="53" t="s">
        <v>294</v>
      </c>
      <c r="D343" s="54" t="s">
        <v>501</v>
      </c>
    </row>
    <row r="344" spans="1:4" x14ac:dyDescent="0.2">
      <c r="A344" s="59">
        <v>206</v>
      </c>
      <c r="B344" s="60">
        <v>1275</v>
      </c>
      <c r="C344" s="53" t="s">
        <v>294</v>
      </c>
      <c r="D344" s="54" t="s">
        <v>501</v>
      </c>
    </row>
    <row r="345" spans="1:4" x14ac:dyDescent="0.2">
      <c r="A345" s="59">
        <v>206</v>
      </c>
      <c r="B345" s="60">
        <v>1276</v>
      </c>
      <c r="C345" s="53" t="s">
        <v>294</v>
      </c>
      <c r="D345" s="54" t="s">
        <v>501</v>
      </c>
    </row>
    <row r="346" spans="1:4" x14ac:dyDescent="0.2">
      <c r="A346" s="59">
        <v>207</v>
      </c>
      <c r="B346" s="60">
        <v>1277</v>
      </c>
      <c r="C346" s="53" t="s">
        <v>294</v>
      </c>
      <c r="D346" s="54" t="s">
        <v>501</v>
      </c>
    </row>
    <row r="347" spans="1:4" x14ac:dyDescent="0.2">
      <c r="A347" s="59">
        <v>207</v>
      </c>
      <c r="B347" s="60">
        <v>1278</v>
      </c>
      <c r="C347" s="53" t="s">
        <v>294</v>
      </c>
      <c r="D347" s="54" t="s">
        <v>501</v>
      </c>
    </row>
    <row r="348" spans="1:4" x14ac:dyDescent="0.2">
      <c r="A348" s="59">
        <v>208</v>
      </c>
      <c r="B348" s="60">
        <v>1279</v>
      </c>
      <c r="C348" s="53" t="s">
        <v>294</v>
      </c>
      <c r="D348" s="54" t="s">
        <v>501</v>
      </c>
    </row>
    <row r="349" spans="1:4" x14ac:dyDescent="0.2">
      <c r="A349" s="59">
        <v>208</v>
      </c>
      <c r="B349" s="60">
        <v>1280</v>
      </c>
      <c r="C349" s="53" t="s">
        <v>294</v>
      </c>
      <c r="D349" s="54" t="s">
        <v>501</v>
      </c>
    </row>
    <row r="350" spans="1:4" x14ac:dyDescent="0.2">
      <c r="A350" s="59">
        <v>209</v>
      </c>
      <c r="B350" s="60">
        <v>1286</v>
      </c>
      <c r="C350" s="53" t="s">
        <v>294</v>
      </c>
      <c r="D350" s="54">
        <v>2</v>
      </c>
    </row>
    <row r="351" spans="1:4" x14ac:dyDescent="0.2">
      <c r="A351" s="59">
        <v>209</v>
      </c>
      <c r="B351" s="60">
        <v>1287</v>
      </c>
      <c r="C351" s="53" t="s">
        <v>294</v>
      </c>
      <c r="D351" s="54">
        <v>1</v>
      </c>
    </row>
    <row r="352" spans="1:4" x14ac:dyDescent="0.2">
      <c r="A352" s="59">
        <v>210</v>
      </c>
      <c r="B352" s="60">
        <v>1293</v>
      </c>
      <c r="C352" s="53" t="s">
        <v>294</v>
      </c>
      <c r="D352" s="54">
        <v>2</v>
      </c>
    </row>
    <row r="353" spans="1:4" x14ac:dyDescent="0.2">
      <c r="A353" s="59">
        <v>210</v>
      </c>
      <c r="B353" s="60">
        <v>1294</v>
      </c>
      <c r="C353" s="53" t="s">
        <v>294</v>
      </c>
      <c r="D353" s="54">
        <v>1</v>
      </c>
    </row>
    <row r="354" spans="1:4" x14ac:dyDescent="0.2">
      <c r="A354" s="59">
        <v>211</v>
      </c>
      <c r="B354" s="60">
        <v>1295</v>
      </c>
      <c r="C354" s="53" t="s">
        <v>294</v>
      </c>
      <c r="D354" s="54">
        <v>2</v>
      </c>
    </row>
    <row r="355" spans="1:4" x14ac:dyDescent="0.2">
      <c r="A355" s="59">
        <v>211</v>
      </c>
      <c r="B355" s="60">
        <v>1296</v>
      </c>
      <c r="C355" s="53" t="s">
        <v>294</v>
      </c>
      <c r="D355" s="54">
        <v>1</v>
      </c>
    </row>
    <row r="356" spans="1:4" x14ac:dyDescent="0.2">
      <c r="A356" s="59">
        <v>212</v>
      </c>
      <c r="B356" s="60">
        <v>1297</v>
      </c>
      <c r="C356" s="53" t="s">
        <v>294</v>
      </c>
      <c r="D356" s="54">
        <v>2</v>
      </c>
    </row>
    <row r="357" spans="1:4" x14ac:dyDescent="0.2">
      <c r="A357" s="59">
        <v>212</v>
      </c>
      <c r="B357" s="60">
        <v>1298</v>
      </c>
      <c r="C357" s="53" t="s">
        <v>294</v>
      </c>
      <c r="D357" s="54">
        <v>1</v>
      </c>
    </row>
    <row r="358" spans="1:4" x14ac:dyDescent="0.2">
      <c r="A358" s="59">
        <v>213</v>
      </c>
      <c r="B358" s="60">
        <v>1299</v>
      </c>
      <c r="C358" s="53" t="s">
        <v>294</v>
      </c>
      <c r="D358" s="54">
        <v>2</v>
      </c>
    </row>
    <row r="359" spans="1:4" x14ac:dyDescent="0.2">
      <c r="A359" s="59">
        <v>213</v>
      </c>
      <c r="B359" s="60">
        <v>1300</v>
      </c>
      <c r="C359" s="53" t="s">
        <v>294</v>
      </c>
      <c r="D359" s="54">
        <v>1</v>
      </c>
    </row>
    <row r="360" spans="1:4" x14ac:dyDescent="0.2">
      <c r="A360" s="59">
        <v>214</v>
      </c>
      <c r="B360" s="60">
        <v>1326</v>
      </c>
      <c r="C360" s="53" t="s">
        <v>294</v>
      </c>
      <c r="D360" s="54">
        <v>2</v>
      </c>
    </row>
    <row r="361" spans="1:4" x14ac:dyDescent="0.2">
      <c r="A361" s="59">
        <v>214</v>
      </c>
      <c r="B361" s="60">
        <v>1327</v>
      </c>
      <c r="C361" s="53" t="s">
        <v>294</v>
      </c>
      <c r="D361" s="54">
        <v>1</v>
      </c>
    </row>
    <row r="362" spans="1:4" x14ac:dyDescent="0.2">
      <c r="A362" s="59">
        <v>215</v>
      </c>
      <c r="B362" s="60">
        <v>1328</v>
      </c>
      <c r="C362" s="53" t="s">
        <v>294</v>
      </c>
      <c r="D362" s="54">
        <v>2</v>
      </c>
    </row>
    <row r="363" spans="1:4" x14ac:dyDescent="0.2">
      <c r="A363" s="59">
        <v>215</v>
      </c>
      <c r="B363" s="60">
        <v>1329</v>
      </c>
      <c r="C363" s="53" t="s">
        <v>294</v>
      </c>
      <c r="D363" s="54">
        <v>1</v>
      </c>
    </row>
    <row r="364" spans="1:4" x14ac:dyDescent="0.2">
      <c r="A364" s="59">
        <v>216</v>
      </c>
      <c r="B364" s="60">
        <v>1330</v>
      </c>
      <c r="C364" s="53" t="s">
        <v>294</v>
      </c>
      <c r="D364" s="54">
        <v>2</v>
      </c>
    </row>
    <row r="365" spans="1:4" x14ac:dyDescent="0.2">
      <c r="A365" s="59">
        <v>216</v>
      </c>
      <c r="B365" s="60">
        <v>1331</v>
      </c>
      <c r="C365" s="53" t="s">
        <v>294</v>
      </c>
      <c r="D365" s="54">
        <v>1</v>
      </c>
    </row>
    <row r="366" spans="1:4" x14ac:dyDescent="0.2">
      <c r="A366" s="59">
        <v>217</v>
      </c>
      <c r="B366" s="60">
        <v>1332</v>
      </c>
      <c r="C366" s="53" t="s">
        <v>294</v>
      </c>
      <c r="D366" s="54">
        <v>2</v>
      </c>
    </row>
    <row r="367" spans="1:4" x14ac:dyDescent="0.2">
      <c r="A367" s="59">
        <v>217</v>
      </c>
      <c r="B367" s="60">
        <v>1333</v>
      </c>
      <c r="C367" s="53" t="s">
        <v>294</v>
      </c>
      <c r="D367" s="54">
        <v>1</v>
      </c>
    </row>
    <row r="368" spans="1:4" x14ac:dyDescent="0.2">
      <c r="A368" s="59">
        <v>218</v>
      </c>
      <c r="B368" s="60">
        <v>1334</v>
      </c>
      <c r="C368" s="53" t="s">
        <v>294</v>
      </c>
      <c r="D368" s="54">
        <v>2</v>
      </c>
    </row>
    <row r="369" spans="1:4" x14ac:dyDescent="0.2">
      <c r="A369" s="59">
        <v>218</v>
      </c>
      <c r="B369" s="60">
        <v>1335</v>
      </c>
      <c r="C369" s="53" t="s">
        <v>294</v>
      </c>
      <c r="D369" s="54">
        <v>1</v>
      </c>
    </row>
    <row r="370" spans="1:4" x14ac:dyDescent="0.2">
      <c r="A370" s="59">
        <v>219</v>
      </c>
      <c r="B370" s="60">
        <v>1336</v>
      </c>
      <c r="C370" s="53" t="s">
        <v>294</v>
      </c>
      <c r="D370" s="54">
        <v>2</v>
      </c>
    </row>
    <row r="371" spans="1:4" x14ac:dyDescent="0.2">
      <c r="A371" s="59">
        <v>219</v>
      </c>
      <c r="B371" s="60">
        <v>1337</v>
      </c>
      <c r="C371" s="53" t="s">
        <v>294</v>
      </c>
      <c r="D371" s="54">
        <v>1</v>
      </c>
    </row>
    <row r="372" spans="1:4" x14ac:dyDescent="0.2">
      <c r="A372" s="59">
        <v>220</v>
      </c>
      <c r="B372" s="60">
        <v>1338</v>
      </c>
      <c r="C372" s="53" t="s">
        <v>294</v>
      </c>
      <c r="D372" s="54">
        <v>2</v>
      </c>
    </row>
    <row r="373" spans="1:4" x14ac:dyDescent="0.2">
      <c r="A373" s="59">
        <v>220</v>
      </c>
      <c r="B373" s="60">
        <v>1339</v>
      </c>
      <c r="C373" s="53" t="s">
        <v>294</v>
      </c>
      <c r="D373" s="54">
        <v>1</v>
      </c>
    </row>
    <row r="374" spans="1:4" x14ac:dyDescent="0.2">
      <c r="A374" s="59">
        <v>221</v>
      </c>
      <c r="B374" s="60">
        <v>1340</v>
      </c>
      <c r="C374" s="53" t="s">
        <v>294</v>
      </c>
      <c r="D374" s="54">
        <v>2</v>
      </c>
    </row>
    <row r="375" spans="1:4" x14ac:dyDescent="0.2">
      <c r="A375" s="59">
        <v>221</v>
      </c>
      <c r="B375" s="60">
        <v>1341</v>
      </c>
      <c r="C375" s="53" t="s">
        <v>294</v>
      </c>
      <c r="D375" s="54">
        <v>1</v>
      </c>
    </row>
    <row r="376" spans="1:4" x14ac:dyDescent="0.2">
      <c r="A376" s="59">
        <v>222</v>
      </c>
      <c r="B376" s="60">
        <v>1342</v>
      </c>
      <c r="C376" s="53" t="s">
        <v>294</v>
      </c>
      <c r="D376" s="54">
        <v>2</v>
      </c>
    </row>
    <row r="377" spans="1:4" x14ac:dyDescent="0.2">
      <c r="A377" s="59">
        <v>222</v>
      </c>
      <c r="B377" s="60">
        <v>1343</v>
      </c>
      <c r="C377" s="53" t="s">
        <v>294</v>
      </c>
      <c r="D377" s="54">
        <v>1</v>
      </c>
    </row>
    <row r="378" spans="1:4" x14ac:dyDescent="0.2">
      <c r="A378" s="59">
        <v>223</v>
      </c>
      <c r="B378" s="60">
        <v>1344</v>
      </c>
      <c r="C378" s="53" t="s">
        <v>294</v>
      </c>
      <c r="D378" s="54">
        <v>2</v>
      </c>
    </row>
    <row r="379" spans="1:4" x14ac:dyDescent="0.2">
      <c r="A379" s="59">
        <v>223</v>
      </c>
      <c r="B379" s="60">
        <v>1345</v>
      </c>
      <c r="C379" s="53" t="s">
        <v>294</v>
      </c>
      <c r="D379" s="54">
        <v>1</v>
      </c>
    </row>
    <row r="380" spans="1:4" x14ac:dyDescent="0.2">
      <c r="A380" s="59">
        <v>224</v>
      </c>
      <c r="B380" s="60">
        <v>1353</v>
      </c>
      <c r="C380" s="53" t="s">
        <v>294</v>
      </c>
      <c r="D380" s="54">
        <v>2</v>
      </c>
    </row>
    <row r="381" spans="1:4" x14ac:dyDescent="0.2">
      <c r="A381" s="59">
        <v>224</v>
      </c>
      <c r="B381" s="60">
        <v>1354</v>
      </c>
      <c r="C381" s="53" t="s">
        <v>294</v>
      </c>
      <c r="D381" s="54">
        <v>1</v>
      </c>
    </row>
    <row r="382" spans="1:4" x14ac:dyDescent="0.2">
      <c r="A382" s="59">
        <v>225</v>
      </c>
      <c r="B382" s="60">
        <v>1355</v>
      </c>
      <c r="C382" s="53" t="s">
        <v>294</v>
      </c>
      <c r="D382" s="54">
        <v>2</v>
      </c>
    </row>
    <row r="383" spans="1:4" x14ac:dyDescent="0.2">
      <c r="A383" s="59">
        <v>225</v>
      </c>
      <c r="B383" s="60">
        <v>1356</v>
      </c>
      <c r="C383" s="53" t="s">
        <v>294</v>
      </c>
      <c r="D383" s="54">
        <v>1</v>
      </c>
    </row>
    <row r="384" spans="1:4" x14ac:dyDescent="0.2">
      <c r="A384" s="59">
        <v>226</v>
      </c>
      <c r="B384" s="60">
        <v>1357</v>
      </c>
      <c r="C384" s="53" t="s">
        <v>294</v>
      </c>
      <c r="D384" s="54">
        <v>2</v>
      </c>
    </row>
    <row r="385" spans="1:4" x14ac:dyDescent="0.2">
      <c r="A385" s="59">
        <v>226</v>
      </c>
      <c r="B385" s="60">
        <v>1358</v>
      </c>
      <c r="C385" s="53" t="s">
        <v>294</v>
      </c>
      <c r="D385" s="54">
        <v>1</v>
      </c>
    </row>
    <row r="386" spans="1:4" x14ac:dyDescent="0.2">
      <c r="A386" s="59">
        <v>227</v>
      </c>
      <c r="B386" s="60">
        <v>1359</v>
      </c>
      <c r="C386" s="53" t="s">
        <v>294</v>
      </c>
      <c r="D386" s="54">
        <v>2</v>
      </c>
    </row>
    <row r="387" spans="1:4" x14ac:dyDescent="0.2">
      <c r="A387" s="59">
        <v>227</v>
      </c>
      <c r="B387" s="60">
        <v>1360</v>
      </c>
      <c r="C387" s="53" t="s">
        <v>294</v>
      </c>
      <c r="D387" s="54">
        <v>1</v>
      </c>
    </row>
    <row r="388" spans="1:4" x14ac:dyDescent="0.2">
      <c r="A388" s="59">
        <v>228</v>
      </c>
      <c r="B388" s="60">
        <v>1361</v>
      </c>
      <c r="C388" s="53" t="s">
        <v>305</v>
      </c>
      <c r="D388" s="54" t="s">
        <v>255</v>
      </c>
    </row>
    <row r="389" spans="1:4" x14ac:dyDescent="0.2">
      <c r="A389" s="59">
        <v>228</v>
      </c>
      <c r="B389" s="60">
        <v>1399</v>
      </c>
      <c r="C389" s="53" t="s">
        <v>305</v>
      </c>
      <c r="D389" s="54" t="s">
        <v>255</v>
      </c>
    </row>
    <row r="390" spans="1:4" x14ac:dyDescent="0.2">
      <c r="A390" s="59">
        <v>229</v>
      </c>
      <c r="B390" s="60">
        <v>1362</v>
      </c>
      <c r="C390" s="53" t="s">
        <v>305</v>
      </c>
      <c r="D390" s="54" t="s">
        <v>255</v>
      </c>
    </row>
    <row r="391" spans="1:4" x14ac:dyDescent="0.2">
      <c r="A391" s="59">
        <v>229</v>
      </c>
      <c r="B391" s="60">
        <v>1400</v>
      </c>
      <c r="C391" s="53" t="s">
        <v>305</v>
      </c>
      <c r="D391" s="54" t="s">
        <v>255</v>
      </c>
    </row>
    <row r="392" spans="1:4" x14ac:dyDescent="0.2">
      <c r="A392" s="59">
        <v>230</v>
      </c>
      <c r="B392" s="60">
        <v>1363</v>
      </c>
      <c r="C392" s="53" t="s">
        <v>294</v>
      </c>
      <c r="D392" s="54" t="s">
        <v>255</v>
      </c>
    </row>
    <row r="393" spans="1:4" x14ac:dyDescent="0.2">
      <c r="A393" s="59">
        <v>230</v>
      </c>
      <c r="B393" s="60">
        <v>1401</v>
      </c>
      <c r="C393" s="53" t="s">
        <v>294</v>
      </c>
      <c r="D393" s="54" t="s">
        <v>255</v>
      </c>
    </row>
    <row r="394" spans="1:4" x14ac:dyDescent="0.2">
      <c r="A394" s="59">
        <v>231</v>
      </c>
      <c r="B394" s="60">
        <v>1371</v>
      </c>
      <c r="C394" s="53" t="s">
        <v>282</v>
      </c>
      <c r="D394" s="54">
        <v>2</v>
      </c>
    </row>
    <row r="395" spans="1:4" x14ac:dyDescent="0.2">
      <c r="A395" s="59">
        <v>231</v>
      </c>
      <c r="B395" s="60">
        <v>1372</v>
      </c>
      <c r="C395" s="53" t="s">
        <v>282</v>
      </c>
      <c r="D395" s="54">
        <v>1</v>
      </c>
    </row>
    <row r="396" spans="1:4" x14ac:dyDescent="0.2">
      <c r="A396" s="59">
        <v>233</v>
      </c>
      <c r="B396" s="60">
        <v>1375</v>
      </c>
      <c r="C396" s="53" t="s">
        <v>282</v>
      </c>
      <c r="D396" s="54">
        <v>2</v>
      </c>
    </row>
    <row r="397" spans="1:4" x14ac:dyDescent="0.2">
      <c r="A397" s="59">
        <v>233</v>
      </c>
      <c r="B397" s="60">
        <v>1376</v>
      </c>
      <c r="C397" s="53" t="s">
        <v>282</v>
      </c>
      <c r="D397" s="54">
        <v>1</v>
      </c>
    </row>
    <row r="398" spans="1:4" x14ac:dyDescent="0.2">
      <c r="A398" s="59">
        <v>234</v>
      </c>
      <c r="B398" s="60">
        <v>1377</v>
      </c>
      <c r="C398" s="53" t="s">
        <v>282</v>
      </c>
      <c r="D398" s="54">
        <v>2</v>
      </c>
    </row>
    <row r="399" spans="1:4" x14ac:dyDescent="0.2">
      <c r="A399" s="59">
        <v>234</v>
      </c>
      <c r="B399" s="60">
        <v>1378</v>
      </c>
      <c r="C399" s="53" t="s">
        <v>282</v>
      </c>
      <c r="D399" s="54">
        <v>1</v>
      </c>
    </row>
    <row r="400" spans="1:4" x14ac:dyDescent="0.2">
      <c r="A400" s="59">
        <v>235</v>
      </c>
      <c r="B400" s="60">
        <v>1379</v>
      </c>
      <c r="C400" s="53" t="s">
        <v>282</v>
      </c>
      <c r="D400" s="54">
        <v>2</v>
      </c>
    </row>
    <row r="401" spans="1:4" x14ac:dyDescent="0.2">
      <c r="A401" s="59">
        <v>235</v>
      </c>
      <c r="B401" s="60">
        <v>1380</v>
      </c>
      <c r="C401" s="53" t="s">
        <v>282</v>
      </c>
      <c r="D401" s="54">
        <v>1</v>
      </c>
    </row>
    <row r="402" spans="1:4" x14ac:dyDescent="0.2">
      <c r="A402" s="59">
        <v>236</v>
      </c>
      <c r="B402" s="60">
        <v>1381</v>
      </c>
      <c r="C402" s="53" t="s">
        <v>282</v>
      </c>
      <c r="D402" s="54">
        <v>2</v>
      </c>
    </row>
    <row r="403" spans="1:4" x14ac:dyDescent="0.2">
      <c r="A403" s="59">
        <v>236</v>
      </c>
      <c r="B403" s="60">
        <v>1382</v>
      </c>
      <c r="C403" s="53" t="s">
        <v>282</v>
      </c>
      <c r="D403" s="54">
        <v>1</v>
      </c>
    </row>
    <row r="404" spans="1:4" x14ac:dyDescent="0.2">
      <c r="A404" s="59">
        <v>237</v>
      </c>
      <c r="B404" s="60">
        <v>1383</v>
      </c>
      <c r="C404" s="53" t="s">
        <v>282</v>
      </c>
      <c r="D404" s="54">
        <v>2</v>
      </c>
    </row>
    <row r="405" spans="1:4" x14ac:dyDescent="0.2">
      <c r="A405" s="59">
        <v>237</v>
      </c>
      <c r="B405" s="60">
        <v>1384</v>
      </c>
      <c r="C405" s="53" t="s">
        <v>282</v>
      </c>
      <c r="D405" s="54">
        <v>1</v>
      </c>
    </row>
    <row r="406" spans="1:4" x14ac:dyDescent="0.2">
      <c r="A406" s="59">
        <v>238</v>
      </c>
      <c r="B406" s="60">
        <v>1385</v>
      </c>
      <c r="C406" s="53" t="s">
        <v>294</v>
      </c>
      <c r="D406" s="54">
        <v>2</v>
      </c>
    </row>
    <row r="407" spans="1:4" x14ac:dyDescent="0.2">
      <c r="A407" s="59">
        <v>238</v>
      </c>
      <c r="B407" s="60">
        <v>1386</v>
      </c>
      <c r="C407" s="53" t="s">
        <v>294</v>
      </c>
      <c r="D407" s="54">
        <v>1</v>
      </c>
    </row>
    <row r="408" spans="1:4" x14ac:dyDescent="0.2">
      <c r="A408" s="59">
        <v>241</v>
      </c>
      <c r="B408" s="60">
        <v>1042</v>
      </c>
      <c r="C408" s="53" t="s">
        <v>306</v>
      </c>
      <c r="D408" s="54">
        <v>2</v>
      </c>
    </row>
    <row r="409" spans="1:4" x14ac:dyDescent="0.2">
      <c r="A409" s="59">
        <v>241</v>
      </c>
      <c r="B409" s="60">
        <v>1043</v>
      </c>
      <c r="C409" s="53" t="s">
        <v>306</v>
      </c>
      <c r="D409" s="54">
        <v>1</v>
      </c>
    </row>
    <row r="410" spans="1:4" x14ac:dyDescent="0.2">
      <c r="A410" s="59">
        <v>242</v>
      </c>
      <c r="B410" s="60">
        <v>44</v>
      </c>
      <c r="C410" s="53" t="s">
        <v>307</v>
      </c>
      <c r="D410" s="54">
        <v>1</v>
      </c>
    </row>
    <row r="411" spans="1:4" x14ac:dyDescent="0.2">
      <c r="A411" s="59">
        <v>242</v>
      </c>
      <c r="B411" s="60">
        <v>208</v>
      </c>
      <c r="C411" s="53" t="s">
        <v>307</v>
      </c>
      <c r="D411" s="54">
        <v>2</v>
      </c>
    </row>
    <row r="412" spans="1:4" x14ac:dyDescent="0.2">
      <c r="A412" s="59">
        <v>243</v>
      </c>
      <c r="B412" s="60">
        <v>21</v>
      </c>
      <c r="C412" s="53" t="s">
        <v>308</v>
      </c>
      <c r="D412" s="54">
        <v>1</v>
      </c>
    </row>
    <row r="413" spans="1:4" x14ac:dyDescent="0.2">
      <c r="A413" s="59">
        <v>243</v>
      </c>
      <c r="B413" s="60">
        <v>231</v>
      </c>
      <c r="C413" s="53" t="s">
        <v>308</v>
      </c>
      <c r="D413" s="54" t="s">
        <v>507</v>
      </c>
    </row>
    <row r="414" spans="1:4" x14ac:dyDescent="0.2">
      <c r="A414" s="59">
        <v>244</v>
      </c>
      <c r="B414" s="60">
        <v>40</v>
      </c>
      <c r="C414" s="53" t="s">
        <v>294</v>
      </c>
      <c r="D414" s="54">
        <v>1</v>
      </c>
    </row>
    <row r="415" spans="1:4" x14ac:dyDescent="0.2">
      <c r="A415" s="59">
        <v>244</v>
      </c>
      <c r="B415" s="60">
        <v>206</v>
      </c>
      <c r="C415" s="53" t="s">
        <v>294</v>
      </c>
      <c r="D415" s="54">
        <v>2</v>
      </c>
    </row>
    <row r="416" spans="1:4" x14ac:dyDescent="0.2">
      <c r="A416" s="59">
        <v>245</v>
      </c>
      <c r="B416" s="60">
        <v>1012</v>
      </c>
      <c r="C416" s="53" t="s">
        <v>307</v>
      </c>
      <c r="D416" s="54">
        <v>2</v>
      </c>
    </row>
    <row r="417" spans="1:4" x14ac:dyDescent="0.2">
      <c r="A417" s="59">
        <v>245</v>
      </c>
      <c r="B417" s="60">
        <v>1013</v>
      </c>
      <c r="C417" s="53" t="s">
        <v>307</v>
      </c>
      <c r="D417" s="54">
        <v>1</v>
      </c>
    </row>
    <row r="418" spans="1:4" x14ac:dyDescent="0.2">
      <c r="A418" s="59">
        <v>246</v>
      </c>
      <c r="B418" s="60">
        <v>160</v>
      </c>
      <c r="C418" s="53" t="s">
        <v>309</v>
      </c>
      <c r="D418" s="54">
        <v>2</v>
      </c>
    </row>
    <row r="419" spans="1:4" x14ac:dyDescent="0.2">
      <c r="A419" s="59">
        <v>246</v>
      </c>
      <c r="B419" s="60">
        <v>276</v>
      </c>
      <c r="C419" s="53" t="s">
        <v>309</v>
      </c>
      <c r="D419" s="54">
        <v>1</v>
      </c>
    </row>
    <row r="420" spans="1:4" x14ac:dyDescent="0.2">
      <c r="A420" s="59">
        <v>246</v>
      </c>
      <c r="B420" s="60">
        <v>277</v>
      </c>
      <c r="C420" s="53" t="s">
        <v>309</v>
      </c>
      <c r="D420" s="54">
        <v>1</v>
      </c>
    </row>
    <row r="421" spans="1:4" x14ac:dyDescent="0.2">
      <c r="A421" s="59">
        <v>247</v>
      </c>
      <c r="B421" s="60">
        <v>1288</v>
      </c>
      <c r="C421" s="53" t="s">
        <v>307</v>
      </c>
      <c r="D421" s="54">
        <v>1</v>
      </c>
    </row>
    <row r="422" spans="1:4" x14ac:dyDescent="0.2">
      <c r="A422" s="59">
        <v>247</v>
      </c>
      <c r="B422" s="60">
        <v>1289</v>
      </c>
      <c r="C422" s="53" t="s">
        <v>307</v>
      </c>
      <c r="D422" s="54">
        <v>2</v>
      </c>
    </row>
    <row r="423" spans="1:4" x14ac:dyDescent="0.2">
      <c r="A423" s="59">
        <v>248</v>
      </c>
      <c r="B423" s="60">
        <v>1174</v>
      </c>
      <c r="C423" s="53" t="s">
        <v>294</v>
      </c>
      <c r="D423" s="54">
        <v>1</v>
      </c>
    </row>
    <row r="424" spans="1:4" x14ac:dyDescent="0.2">
      <c r="A424" s="59">
        <v>248</v>
      </c>
      <c r="B424" s="60">
        <v>1175</v>
      </c>
      <c r="C424" s="53" t="s">
        <v>294</v>
      </c>
      <c r="D424" s="54">
        <v>2</v>
      </c>
    </row>
    <row r="425" spans="1:4" x14ac:dyDescent="0.2">
      <c r="A425" s="59">
        <v>249</v>
      </c>
      <c r="B425" s="60">
        <v>1351</v>
      </c>
      <c r="C425" s="53" t="s">
        <v>307</v>
      </c>
      <c r="D425" s="54">
        <v>2</v>
      </c>
    </row>
    <row r="426" spans="1:4" x14ac:dyDescent="0.2">
      <c r="A426" s="59">
        <v>249</v>
      </c>
      <c r="B426" s="60">
        <v>1352</v>
      </c>
      <c r="C426" s="53" t="s">
        <v>307</v>
      </c>
      <c r="D426" s="54">
        <v>1</v>
      </c>
    </row>
    <row r="427" spans="1:4" x14ac:dyDescent="0.2">
      <c r="A427" s="59">
        <v>250</v>
      </c>
      <c r="B427" s="60">
        <v>206</v>
      </c>
      <c r="C427" s="53" t="s">
        <v>310</v>
      </c>
      <c r="D427" s="54" t="s">
        <v>255</v>
      </c>
    </row>
    <row r="428" spans="1:4" x14ac:dyDescent="0.2">
      <c r="A428" s="59">
        <v>251</v>
      </c>
      <c r="B428" s="60">
        <v>210</v>
      </c>
      <c r="C428" s="53" t="s">
        <v>310</v>
      </c>
      <c r="D428" s="54" t="s">
        <v>255</v>
      </c>
    </row>
    <row r="429" spans="1:4" x14ac:dyDescent="0.2">
      <c r="A429" s="59">
        <v>252</v>
      </c>
      <c r="B429" s="60">
        <v>212</v>
      </c>
      <c r="C429" s="53" t="s">
        <v>310</v>
      </c>
      <c r="D429" s="54">
        <v>2</v>
      </c>
    </row>
    <row r="430" spans="1:4" x14ac:dyDescent="0.2">
      <c r="A430" s="59">
        <v>253</v>
      </c>
      <c r="B430" s="60">
        <v>1290</v>
      </c>
      <c r="C430" s="53" t="s">
        <v>310</v>
      </c>
      <c r="D430" s="54">
        <v>2</v>
      </c>
    </row>
    <row r="431" spans="1:4" x14ac:dyDescent="0.2">
      <c r="A431" s="59">
        <v>254</v>
      </c>
      <c r="B431" s="60">
        <v>1316</v>
      </c>
      <c r="C431" s="53" t="s">
        <v>311</v>
      </c>
      <c r="D431" s="54">
        <v>2</v>
      </c>
    </row>
    <row r="432" spans="1:4" x14ac:dyDescent="0.2">
      <c r="A432" s="59">
        <v>254</v>
      </c>
      <c r="B432" s="60">
        <v>1317</v>
      </c>
      <c r="C432" s="53" t="s">
        <v>311</v>
      </c>
      <c r="D432" s="54">
        <v>1</v>
      </c>
    </row>
    <row r="433" spans="1:4" x14ac:dyDescent="0.2">
      <c r="A433" s="59">
        <v>255</v>
      </c>
      <c r="B433" s="60">
        <v>1320</v>
      </c>
      <c r="C433" s="53" t="s">
        <v>312</v>
      </c>
      <c r="D433" s="54">
        <v>2</v>
      </c>
    </row>
    <row r="434" spans="1:4" x14ac:dyDescent="0.2">
      <c r="A434" s="59">
        <v>255</v>
      </c>
      <c r="B434" s="60">
        <v>1321</v>
      </c>
      <c r="C434" s="53" t="s">
        <v>312</v>
      </c>
      <c r="D434" s="54">
        <v>1</v>
      </c>
    </row>
    <row r="435" spans="1:4" x14ac:dyDescent="0.2">
      <c r="A435" s="59">
        <v>257</v>
      </c>
      <c r="B435" s="60">
        <v>57</v>
      </c>
      <c r="C435" s="53" t="s">
        <v>313</v>
      </c>
      <c r="D435" s="54">
        <v>1</v>
      </c>
    </row>
    <row r="436" spans="1:4" x14ac:dyDescent="0.2">
      <c r="A436" s="59">
        <v>257</v>
      </c>
      <c r="B436" s="60">
        <v>196</v>
      </c>
      <c r="C436" s="53" t="s">
        <v>313</v>
      </c>
      <c r="D436" s="54">
        <v>2</v>
      </c>
    </row>
    <row r="437" spans="1:4" x14ac:dyDescent="0.2">
      <c r="A437" s="59">
        <v>258</v>
      </c>
      <c r="B437" s="60">
        <v>56</v>
      </c>
      <c r="C437" s="53" t="s">
        <v>314</v>
      </c>
      <c r="D437" s="54">
        <v>1</v>
      </c>
    </row>
    <row r="438" spans="1:4" x14ac:dyDescent="0.2">
      <c r="A438" s="59">
        <v>258</v>
      </c>
      <c r="B438" s="60">
        <v>195</v>
      </c>
      <c r="C438" s="53" t="s">
        <v>314</v>
      </c>
      <c r="D438" s="54">
        <v>2</v>
      </c>
    </row>
    <row r="439" spans="1:4" x14ac:dyDescent="0.2">
      <c r="A439" s="59">
        <v>259</v>
      </c>
      <c r="B439" s="60">
        <v>94</v>
      </c>
      <c r="C439" s="53" t="s">
        <v>315</v>
      </c>
      <c r="D439" s="54">
        <v>1</v>
      </c>
    </row>
    <row r="440" spans="1:4" x14ac:dyDescent="0.2">
      <c r="A440" s="59">
        <v>259</v>
      </c>
      <c r="B440" s="60">
        <v>167</v>
      </c>
      <c r="C440" s="53" t="s">
        <v>315</v>
      </c>
      <c r="D440" s="54">
        <v>2</v>
      </c>
    </row>
    <row r="441" spans="1:4" x14ac:dyDescent="0.2">
      <c r="A441" s="59">
        <v>260</v>
      </c>
      <c r="B441" s="60">
        <v>59</v>
      </c>
      <c r="C441" s="53" t="s">
        <v>314</v>
      </c>
      <c r="D441" s="54" t="s">
        <v>501</v>
      </c>
    </row>
    <row r="442" spans="1:4" x14ac:dyDescent="0.2">
      <c r="A442" s="59">
        <v>260</v>
      </c>
      <c r="B442" s="60">
        <v>191</v>
      </c>
      <c r="C442" s="53" t="s">
        <v>314</v>
      </c>
      <c r="D442" s="54" t="s">
        <v>501</v>
      </c>
    </row>
    <row r="443" spans="1:4" x14ac:dyDescent="0.2">
      <c r="A443" s="59">
        <v>261</v>
      </c>
      <c r="B443" s="60">
        <v>55</v>
      </c>
      <c r="C443" s="53" t="s">
        <v>314</v>
      </c>
      <c r="D443" s="54">
        <v>1</v>
      </c>
    </row>
    <row r="444" spans="1:4" x14ac:dyDescent="0.2">
      <c r="A444" s="59">
        <v>261</v>
      </c>
      <c r="B444" s="60">
        <v>194</v>
      </c>
      <c r="C444" s="53" t="s">
        <v>314</v>
      </c>
      <c r="D444" s="54" t="s">
        <v>504</v>
      </c>
    </row>
    <row r="445" spans="1:4" x14ac:dyDescent="0.2">
      <c r="A445" s="59">
        <v>262</v>
      </c>
      <c r="B445" s="60">
        <v>57</v>
      </c>
      <c r="C445" s="53" t="s">
        <v>314</v>
      </c>
      <c r="D445" s="54">
        <v>1</v>
      </c>
    </row>
    <row r="446" spans="1:4" x14ac:dyDescent="0.2">
      <c r="A446" s="59">
        <v>262</v>
      </c>
      <c r="B446" s="60">
        <v>196</v>
      </c>
      <c r="C446" s="53" t="s">
        <v>314</v>
      </c>
      <c r="D446" s="54" t="s">
        <v>508</v>
      </c>
    </row>
    <row r="447" spans="1:4" x14ac:dyDescent="0.2">
      <c r="A447" s="59">
        <v>263</v>
      </c>
      <c r="B447" s="60">
        <v>1010</v>
      </c>
      <c r="C447" s="53" t="s">
        <v>314</v>
      </c>
      <c r="D447" s="54">
        <v>2</v>
      </c>
    </row>
    <row r="448" spans="1:4" x14ac:dyDescent="0.2">
      <c r="A448" s="59">
        <v>263</v>
      </c>
      <c r="B448" s="60">
        <v>1011</v>
      </c>
      <c r="C448" s="53" t="s">
        <v>314</v>
      </c>
      <c r="D448" s="54">
        <v>1</v>
      </c>
    </row>
    <row r="449" spans="1:4" x14ac:dyDescent="0.2">
      <c r="A449" s="59">
        <v>264</v>
      </c>
      <c r="B449" s="60">
        <v>1069</v>
      </c>
      <c r="C449" s="53" t="s">
        <v>314</v>
      </c>
      <c r="D449" s="54">
        <v>1</v>
      </c>
    </row>
    <row r="450" spans="1:4" x14ac:dyDescent="0.2">
      <c r="A450" s="59">
        <v>264</v>
      </c>
      <c r="B450" s="60">
        <v>1070</v>
      </c>
      <c r="C450" s="53" t="s">
        <v>314</v>
      </c>
      <c r="D450" s="54">
        <v>2</v>
      </c>
    </row>
    <row r="451" spans="1:4" x14ac:dyDescent="0.2">
      <c r="A451" s="59">
        <v>265</v>
      </c>
      <c r="B451" s="60">
        <v>190</v>
      </c>
      <c r="C451" s="53" t="s">
        <v>316</v>
      </c>
      <c r="D451" s="54" t="s">
        <v>503</v>
      </c>
    </row>
    <row r="452" spans="1:4" x14ac:dyDescent="0.2">
      <c r="A452" s="59">
        <v>266</v>
      </c>
      <c r="B452" s="60">
        <v>191</v>
      </c>
      <c r="C452" s="53" t="s">
        <v>316</v>
      </c>
      <c r="D452" s="54" t="s">
        <v>255</v>
      </c>
    </row>
    <row r="453" spans="1:4" x14ac:dyDescent="0.2">
      <c r="A453" s="59">
        <v>267</v>
      </c>
      <c r="B453" s="60">
        <v>192</v>
      </c>
      <c r="C453" s="53" t="s">
        <v>316</v>
      </c>
      <c r="D453" s="54" t="s">
        <v>255</v>
      </c>
    </row>
    <row r="454" spans="1:4" x14ac:dyDescent="0.2">
      <c r="A454" s="59">
        <v>268</v>
      </c>
      <c r="B454" s="60">
        <v>193</v>
      </c>
      <c r="C454" s="53" t="s">
        <v>316</v>
      </c>
      <c r="D454" s="54" t="s">
        <v>504</v>
      </c>
    </row>
    <row r="455" spans="1:4" x14ac:dyDescent="0.2">
      <c r="A455" s="59">
        <v>269</v>
      </c>
      <c r="B455" s="60">
        <v>194</v>
      </c>
      <c r="C455" s="53" t="s">
        <v>316</v>
      </c>
      <c r="D455" s="54" t="s">
        <v>255</v>
      </c>
    </row>
    <row r="456" spans="1:4" x14ac:dyDescent="0.2">
      <c r="A456" s="59">
        <v>270</v>
      </c>
      <c r="B456" s="60">
        <v>196</v>
      </c>
      <c r="C456" s="53" t="s">
        <v>316</v>
      </c>
      <c r="D456" s="54" t="s">
        <v>503</v>
      </c>
    </row>
    <row r="457" spans="1:4" x14ac:dyDescent="0.2">
      <c r="A457" s="59">
        <v>271</v>
      </c>
      <c r="B457" s="60">
        <v>1088</v>
      </c>
      <c r="C457" s="53" t="s">
        <v>316</v>
      </c>
      <c r="D457" s="54" t="s">
        <v>255</v>
      </c>
    </row>
    <row r="458" spans="1:4" x14ac:dyDescent="0.2">
      <c r="A458" s="59">
        <v>272</v>
      </c>
      <c r="B458" s="60">
        <v>1089</v>
      </c>
      <c r="C458" s="53" t="s">
        <v>316</v>
      </c>
      <c r="D458" s="54" t="s">
        <v>255</v>
      </c>
    </row>
    <row r="459" spans="1:4" x14ac:dyDescent="0.2">
      <c r="A459" s="59">
        <v>273</v>
      </c>
      <c r="B459" s="60">
        <v>1090</v>
      </c>
      <c r="C459" s="53" t="s">
        <v>316</v>
      </c>
      <c r="D459" s="54" t="s">
        <v>255</v>
      </c>
    </row>
    <row r="460" spans="1:4" x14ac:dyDescent="0.2">
      <c r="A460" s="59">
        <v>274</v>
      </c>
      <c r="B460" s="60">
        <v>1115</v>
      </c>
      <c r="C460" s="53" t="s">
        <v>316</v>
      </c>
      <c r="D460" s="54" t="s">
        <v>255</v>
      </c>
    </row>
    <row r="461" spans="1:4" x14ac:dyDescent="0.2">
      <c r="A461" s="59">
        <v>276</v>
      </c>
      <c r="B461" s="60">
        <v>1347</v>
      </c>
      <c r="C461" s="53" t="s">
        <v>316</v>
      </c>
      <c r="D461" s="54" t="s">
        <v>255</v>
      </c>
    </row>
    <row r="462" spans="1:4" x14ac:dyDescent="0.2">
      <c r="A462" s="59">
        <v>277</v>
      </c>
      <c r="B462" s="60">
        <v>52</v>
      </c>
      <c r="C462" s="53" t="s">
        <v>317</v>
      </c>
      <c r="D462" s="54" t="s">
        <v>255</v>
      </c>
    </row>
    <row r="463" spans="1:4" x14ac:dyDescent="0.2">
      <c r="A463" s="59">
        <v>278</v>
      </c>
      <c r="B463" s="60">
        <v>105</v>
      </c>
      <c r="C463" s="53" t="s">
        <v>318</v>
      </c>
      <c r="D463" s="54" t="s">
        <v>255</v>
      </c>
    </row>
    <row r="464" spans="1:4" x14ac:dyDescent="0.2">
      <c r="A464" s="59">
        <v>279</v>
      </c>
      <c r="B464" s="60">
        <v>16</v>
      </c>
      <c r="C464" s="53" t="s">
        <v>319</v>
      </c>
      <c r="D464" s="54" t="s">
        <v>255</v>
      </c>
    </row>
    <row r="465" spans="1:4" x14ac:dyDescent="0.2">
      <c r="A465" s="59">
        <v>280</v>
      </c>
      <c r="B465" s="60">
        <v>170</v>
      </c>
      <c r="C465" s="53" t="s">
        <v>320</v>
      </c>
      <c r="D465" s="54" t="s">
        <v>501</v>
      </c>
    </row>
    <row r="466" spans="1:4" x14ac:dyDescent="0.2">
      <c r="A466" s="59">
        <v>281</v>
      </c>
      <c r="B466" s="60">
        <v>11</v>
      </c>
      <c r="C466" s="53" t="s">
        <v>321</v>
      </c>
      <c r="D466" s="54">
        <v>2</v>
      </c>
    </row>
    <row r="467" spans="1:4" x14ac:dyDescent="0.2">
      <c r="A467" s="59">
        <v>281</v>
      </c>
      <c r="B467" s="60">
        <v>95</v>
      </c>
      <c r="C467" s="53" t="s">
        <v>321</v>
      </c>
      <c r="D467" s="54">
        <v>1</v>
      </c>
    </row>
    <row r="468" spans="1:4" x14ac:dyDescent="0.2">
      <c r="A468" s="59">
        <v>283</v>
      </c>
      <c r="B468" s="60">
        <v>1016</v>
      </c>
      <c r="C468" s="53" t="s">
        <v>322</v>
      </c>
      <c r="D468" s="54">
        <v>1</v>
      </c>
    </row>
    <row r="469" spans="1:4" x14ac:dyDescent="0.2">
      <c r="A469" s="59">
        <v>283</v>
      </c>
      <c r="B469" s="60">
        <v>1017</v>
      </c>
      <c r="C469" s="53" t="s">
        <v>322</v>
      </c>
      <c r="D469" s="54">
        <v>2</v>
      </c>
    </row>
    <row r="470" spans="1:4" x14ac:dyDescent="0.2">
      <c r="A470" s="59">
        <v>284</v>
      </c>
      <c r="B470" s="60">
        <v>177</v>
      </c>
      <c r="C470" s="53" t="s">
        <v>262</v>
      </c>
      <c r="D470" s="54" t="s">
        <v>255</v>
      </c>
    </row>
    <row r="471" spans="1:4" x14ac:dyDescent="0.2">
      <c r="A471" s="59">
        <v>285</v>
      </c>
      <c r="B471" s="60">
        <v>178</v>
      </c>
      <c r="C471" s="53" t="s">
        <v>262</v>
      </c>
      <c r="D471" s="54" t="s">
        <v>501</v>
      </c>
    </row>
    <row r="472" spans="1:4" x14ac:dyDescent="0.2">
      <c r="A472" s="59">
        <v>286</v>
      </c>
      <c r="B472" s="60">
        <v>103</v>
      </c>
      <c r="C472" s="53" t="s">
        <v>323</v>
      </c>
      <c r="D472" s="54" t="s">
        <v>255</v>
      </c>
    </row>
    <row r="473" spans="1:4" x14ac:dyDescent="0.2">
      <c r="A473" s="59">
        <v>287</v>
      </c>
      <c r="B473" s="60">
        <v>1364</v>
      </c>
      <c r="C473" s="53" t="s">
        <v>324</v>
      </c>
      <c r="D473" s="54" t="s">
        <v>255</v>
      </c>
    </row>
    <row r="474" spans="1:4" x14ac:dyDescent="0.2">
      <c r="A474" s="59">
        <v>287</v>
      </c>
      <c r="B474" s="60">
        <v>1402</v>
      </c>
      <c r="C474" s="53" t="s">
        <v>324</v>
      </c>
      <c r="D474" s="54" t="s">
        <v>255</v>
      </c>
    </row>
    <row r="475" spans="1:4" x14ac:dyDescent="0.2">
      <c r="A475" s="59">
        <v>288</v>
      </c>
      <c r="B475" s="60">
        <v>1036</v>
      </c>
      <c r="C475" s="53" t="s">
        <v>325</v>
      </c>
      <c r="D475" s="54" t="s">
        <v>255</v>
      </c>
    </row>
    <row r="476" spans="1:4" x14ac:dyDescent="0.2">
      <c r="A476" s="59">
        <v>289</v>
      </c>
      <c r="B476" s="60">
        <v>1041</v>
      </c>
      <c r="C476" s="53" t="s">
        <v>325</v>
      </c>
      <c r="D476" s="54" t="s">
        <v>255</v>
      </c>
    </row>
    <row r="477" spans="1:4" x14ac:dyDescent="0.2">
      <c r="A477" s="59">
        <v>290</v>
      </c>
      <c r="B477" s="60">
        <v>1050</v>
      </c>
      <c r="C477" s="53" t="s">
        <v>325</v>
      </c>
      <c r="D477" s="54" t="s">
        <v>255</v>
      </c>
    </row>
    <row r="478" spans="1:4" x14ac:dyDescent="0.2">
      <c r="A478" s="59">
        <v>291</v>
      </c>
      <c r="B478" s="60">
        <v>1051</v>
      </c>
      <c r="C478" s="53" t="s">
        <v>325</v>
      </c>
      <c r="D478" s="54" t="s">
        <v>255</v>
      </c>
    </row>
    <row r="479" spans="1:4" x14ac:dyDescent="0.2">
      <c r="A479" s="59">
        <v>292</v>
      </c>
      <c r="B479" s="60">
        <v>1052</v>
      </c>
      <c r="C479" s="53" t="s">
        <v>325</v>
      </c>
      <c r="D479" s="54" t="s">
        <v>255</v>
      </c>
    </row>
    <row r="480" spans="1:4" x14ac:dyDescent="0.2">
      <c r="A480" s="59">
        <v>297</v>
      </c>
      <c r="B480" s="60">
        <v>1367</v>
      </c>
      <c r="C480" s="53" t="s">
        <v>325</v>
      </c>
      <c r="D480" s="54" t="s">
        <v>255</v>
      </c>
    </row>
    <row r="481" spans="1:4" x14ac:dyDescent="0.2">
      <c r="A481" s="59">
        <v>298</v>
      </c>
      <c r="B481" s="60">
        <v>1368</v>
      </c>
      <c r="C481" s="53" t="s">
        <v>325</v>
      </c>
      <c r="D481" s="54" t="s">
        <v>255</v>
      </c>
    </row>
    <row r="482" spans="1:4" x14ac:dyDescent="0.2">
      <c r="A482" s="59">
        <v>299</v>
      </c>
      <c r="B482" s="60">
        <v>1053</v>
      </c>
      <c r="C482" s="53" t="s">
        <v>325</v>
      </c>
      <c r="D482" s="54" t="s">
        <v>255</v>
      </c>
    </row>
    <row r="483" spans="1:4" x14ac:dyDescent="0.2">
      <c r="A483" s="59">
        <v>300</v>
      </c>
      <c r="B483" s="60">
        <v>1080</v>
      </c>
      <c r="C483" s="53" t="s">
        <v>326</v>
      </c>
      <c r="D483" s="54">
        <v>1</v>
      </c>
    </row>
    <row r="484" spans="1:4" x14ac:dyDescent="0.2">
      <c r="A484" s="59">
        <v>300</v>
      </c>
      <c r="B484" s="60">
        <v>1081</v>
      </c>
      <c r="C484" s="53" t="s">
        <v>326</v>
      </c>
      <c r="D484" s="54">
        <v>1</v>
      </c>
    </row>
    <row r="485" spans="1:4" x14ac:dyDescent="0.2">
      <c r="A485" s="59">
        <v>301</v>
      </c>
      <c r="B485" s="60">
        <v>1095</v>
      </c>
      <c r="C485" s="53" t="s">
        <v>327</v>
      </c>
      <c r="D485" s="54">
        <v>1</v>
      </c>
    </row>
    <row r="486" spans="1:4" x14ac:dyDescent="0.2">
      <c r="A486" s="59">
        <v>301</v>
      </c>
      <c r="B486" s="60">
        <v>1096</v>
      </c>
      <c r="C486" s="53" t="s">
        <v>327</v>
      </c>
      <c r="D486" s="54">
        <v>1</v>
      </c>
    </row>
    <row r="487" spans="1:4" x14ac:dyDescent="0.2">
      <c r="A487" s="59">
        <v>302</v>
      </c>
      <c r="B487" s="60">
        <v>1101</v>
      </c>
      <c r="C487" s="53" t="s">
        <v>328</v>
      </c>
      <c r="D487" s="54">
        <v>1</v>
      </c>
    </row>
    <row r="488" spans="1:4" x14ac:dyDescent="0.2">
      <c r="A488" s="59">
        <v>302</v>
      </c>
      <c r="B488" s="60">
        <v>1102</v>
      </c>
      <c r="C488" s="53" t="s">
        <v>328</v>
      </c>
      <c r="D488" s="54">
        <v>1</v>
      </c>
    </row>
    <row r="489" spans="1:4" x14ac:dyDescent="0.2">
      <c r="A489" s="59">
        <v>303</v>
      </c>
      <c r="B489" s="60">
        <v>1054</v>
      </c>
      <c r="C489" s="53" t="s">
        <v>325</v>
      </c>
      <c r="D489" s="54" t="s">
        <v>255</v>
      </c>
    </row>
    <row r="490" spans="1:4" x14ac:dyDescent="0.2">
      <c r="A490" s="59">
        <v>304</v>
      </c>
      <c r="B490" s="60">
        <v>1083</v>
      </c>
      <c r="C490" s="53" t="s">
        <v>325</v>
      </c>
      <c r="D490" s="54" t="s">
        <v>255</v>
      </c>
    </row>
    <row r="491" spans="1:4" x14ac:dyDescent="0.2">
      <c r="A491" s="59">
        <v>305</v>
      </c>
      <c r="B491" s="60">
        <v>1084</v>
      </c>
      <c r="C491" s="53" t="s">
        <v>329</v>
      </c>
      <c r="D491" s="54">
        <v>1</v>
      </c>
    </row>
    <row r="492" spans="1:4" x14ac:dyDescent="0.2">
      <c r="A492" s="59">
        <v>305</v>
      </c>
      <c r="B492" s="60">
        <v>1085</v>
      </c>
      <c r="C492" s="53" t="s">
        <v>329</v>
      </c>
      <c r="D492" s="54">
        <v>2</v>
      </c>
    </row>
    <row r="493" spans="1:4" x14ac:dyDescent="0.2">
      <c r="A493" s="59">
        <v>306</v>
      </c>
      <c r="B493" s="60">
        <v>1086</v>
      </c>
      <c r="C493" s="53" t="s">
        <v>329</v>
      </c>
      <c r="D493" s="54">
        <v>1</v>
      </c>
    </row>
    <row r="494" spans="1:4" x14ac:dyDescent="0.2">
      <c r="A494" s="59">
        <v>306</v>
      </c>
      <c r="B494" s="60">
        <v>1087</v>
      </c>
      <c r="C494" s="53" t="s">
        <v>329</v>
      </c>
      <c r="D494" s="54">
        <v>2</v>
      </c>
    </row>
    <row r="495" spans="1:4" x14ac:dyDescent="0.2">
      <c r="A495" s="59">
        <v>307</v>
      </c>
      <c r="B495" s="60">
        <v>1091</v>
      </c>
      <c r="C495" s="53" t="s">
        <v>329</v>
      </c>
      <c r="D495" s="54">
        <v>1</v>
      </c>
    </row>
    <row r="496" spans="1:4" x14ac:dyDescent="0.2">
      <c r="A496" s="59">
        <v>307</v>
      </c>
      <c r="B496" s="60">
        <v>1092</v>
      </c>
      <c r="C496" s="53" t="s">
        <v>329</v>
      </c>
      <c r="D496" s="54">
        <v>2</v>
      </c>
    </row>
    <row r="497" spans="1:4" x14ac:dyDescent="0.2">
      <c r="A497" s="59">
        <v>308</v>
      </c>
      <c r="B497" s="60">
        <v>1093</v>
      </c>
      <c r="C497" s="53" t="s">
        <v>329</v>
      </c>
      <c r="D497" s="54">
        <v>1</v>
      </c>
    </row>
    <row r="498" spans="1:4" x14ac:dyDescent="0.2">
      <c r="A498" s="59">
        <v>308</v>
      </c>
      <c r="B498" s="60">
        <v>1094</v>
      </c>
      <c r="C498" s="53" t="s">
        <v>329</v>
      </c>
      <c r="D498" s="54">
        <v>2</v>
      </c>
    </row>
    <row r="499" spans="1:4" x14ac:dyDescent="0.2">
      <c r="A499" s="59">
        <v>309</v>
      </c>
      <c r="B499" s="60">
        <v>1098</v>
      </c>
      <c r="C499" s="53" t="s">
        <v>330</v>
      </c>
      <c r="D499" s="54">
        <v>1</v>
      </c>
    </row>
    <row r="500" spans="1:4" x14ac:dyDescent="0.2">
      <c r="A500" s="59">
        <v>309</v>
      </c>
      <c r="B500" s="60">
        <v>1099</v>
      </c>
      <c r="C500" s="53" t="s">
        <v>330</v>
      </c>
      <c r="D500" s="54">
        <v>1</v>
      </c>
    </row>
    <row r="501" spans="1:4" x14ac:dyDescent="0.2">
      <c r="A501" s="59">
        <v>310</v>
      </c>
      <c r="B501" s="60">
        <v>1155</v>
      </c>
      <c r="C501" s="53" t="s">
        <v>331</v>
      </c>
      <c r="D501" s="54">
        <v>2</v>
      </c>
    </row>
    <row r="502" spans="1:4" x14ac:dyDescent="0.2">
      <c r="A502" s="59">
        <v>310</v>
      </c>
      <c r="B502" s="60">
        <v>1156</v>
      </c>
      <c r="C502" s="53" t="s">
        <v>331</v>
      </c>
      <c r="D502" s="54">
        <v>1</v>
      </c>
    </row>
    <row r="503" spans="1:4" x14ac:dyDescent="0.2">
      <c r="A503" s="59">
        <v>312</v>
      </c>
      <c r="B503" s="60">
        <v>1154</v>
      </c>
      <c r="C503" s="53" t="s">
        <v>332</v>
      </c>
      <c r="D503" s="54">
        <v>2</v>
      </c>
    </row>
    <row r="504" spans="1:4" x14ac:dyDescent="0.2">
      <c r="A504" s="59">
        <v>313</v>
      </c>
      <c r="B504" s="60">
        <v>1006</v>
      </c>
      <c r="C504" s="53" t="s">
        <v>333</v>
      </c>
      <c r="D504" s="54">
        <v>2</v>
      </c>
    </row>
    <row r="505" spans="1:4" x14ac:dyDescent="0.2">
      <c r="A505" s="59">
        <v>314</v>
      </c>
      <c r="B505" s="60">
        <v>104</v>
      </c>
      <c r="C505" s="53" t="s">
        <v>334</v>
      </c>
      <c r="D505" s="54" t="s">
        <v>501</v>
      </c>
    </row>
    <row r="506" spans="1:4" x14ac:dyDescent="0.2">
      <c r="A506" s="59">
        <v>315</v>
      </c>
      <c r="B506" s="60">
        <v>178</v>
      </c>
      <c r="C506" s="53" t="s">
        <v>335</v>
      </c>
      <c r="D506" s="54" t="s">
        <v>501</v>
      </c>
    </row>
    <row r="507" spans="1:4" x14ac:dyDescent="0.2">
      <c r="A507" s="59">
        <v>315</v>
      </c>
      <c r="B507" s="60">
        <v>227</v>
      </c>
      <c r="C507" s="53" t="s">
        <v>335</v>
      </c>
      <c r="D507" s="54" t="s">
        <v>501</v>
      </c>
    </row>
    <row r="508" spans="1:4" x14ac:dyDescent="0.2">
      <c r="A508" s="59">
        <v>316</v>
      </c>
      <c r="B508" s="60">
        <v>53</v>
      </c>
      <c r="C508" s="53" t="s">
        <v>336</v>
      </c>
      <c r="D508" s="54">
        <v>1</v>
      </c>
    </row>
    <row r="509" spans="1:4" x14ac:dyDescent="0.2">
      <c r="A509" s="59">
        <v>316</v>
      </c>
      <c r="B509" s="60">
        <v>198</v>
      </c>
      <c r="C509" s="53" t="s">
        <v>336</v>
      </c>
      <c r="D509" s="54">
        <v>1</v>
      </c>
    </row>
    <row r="510" spans="1:4" x14ac:dyDescent="0.2">
      <c r="A510" s="59">
        <v>317</v>
      </c>
      <c r="B510" s="60">
        <v>70</v>
      </c>
      <c r="C510" s="53" t="s">
        <v>336</v>
      </c>
      <c r="D510" s="54" t="s">
        <v>508</v>
      </c>
    </row>
    <row r="511" spans="1:4" x14ac:dyDescent="0.2">
      <c r="A511" s="59">
        <v>317</v>
      </c>
      <c r="B511" s="60">
        <v>183</v>
      </c>
      <c r="C511" s="53" t="s">
        <v>336</v>
      </c>
      <c r="D511" s="54" t="s">
        <v>509</v>
      </c>
    </row>
    <row r="512" spans="1:4" x14ac:dyDescent="0.2">
      <c r="A512" s="59">
        <v>318</v>
      </c>
      <c r="B512" s="60">
        <v>74</v>
      </c>
      <c r="C512" s="53" t="s">
        <v>336</v>
      </c>
      <c r="D512" s="54">
        <v>1</v>
      </c>
    </row>
    <row r="513" spans="1:4" x14ac:dyDescent="0.2">
      <c r="A513" s="59">
        <v>318</v>
      </c>
      <c r="B513" s="60">
        <v>180</v>
      </c>
      <c r="C513" s="53" t="s">
        <v>336</v>
      </c>
      <c r="D513" s="54">
        <v>1</v>
      </c>
    </row>
    <row r="514" spans="1:4" x14ac:dyDescent="0.2">
      <c r="A514" s="59">
        <v>319</v>
      </c>
      <c r="B514" s="60">
        <v>71</v>
      </c>
      <c r="C514" s="53" t="s">
        <v>337</v>
      </c>
      <c r="D514" s="54" t="s">
        <v>510</v>
      </c>
    </row>
    <row r="515" spans="1:4" x14ac:dyDescent="0.2">
      <c r="A515" s="59">
        <v>319</v>
      </c>
      <c r="B515" s="60">
        <v>183</v>
      </c>
      <c r="C515" s="53" t="s">
        <v>337</v>
      </c>
      <c r="D515" s="54" t="s">
        <v>510</v>
      </c>
    </row>
    <row r="516" spans="1:4" x14ac:dyDescent="0.2">
      <c r="A516" s="59">
        <v>320</v>
      </c>
      <c r="B516" s="60">
        <v>72</v>
      </c>
      <c r="C516" s="53" t="s">
        <v>336</v>
      </c>
      <c r="D516" s="54">
        <v>1</v>
      </c>
    </row>
    <row r="517" spans="1:4" x14ac:dyDescent="0.2">
      <c r="A517" s="59">
        <v>320</v>
      </c>
      <c r="B517" s="60">
        <v>184</v>
      </c>
      <c r="C517" s="53" t="s">
        <v>336</v>
      </c>
      <c r="D517" s="54">
        <v>1</v>
      </c>
    </row>
    <row r="518" spans="1:4" x14ac:dyDescent="0.2">
      <c r="A518" s="59">
        <v>321</v>
      </c>
      <c r="B518" s="60">
        <v>1004</v>
      </c>
      <c r="C518" s="53" t="s">
        <v>336</v>
      </c>
      <c r="D518" s="54">
        <v>1</v>
      </c>
    </row>
    <row r="519" spans="1:4" x14ac:dyDescent="0.2">
      <c r="A519" s="59">
        <v>321</v>
      </c>
      <c r="B519" s="60">
        <v>1005</v>
      </c>
      <c r="C519" s="53" t="s">
        <v>336</v>
      </c>
      <c r="D519" s="54">
        <v>1</v>
      </c>
    </row>
    <row r="520" spans="1:4" x14ac:dyDescent="0.2">
      <c r="A520" s="59">
        <v>322</v>
      </c>
      <c r="B520" s="60">
        <v>1073</v>
      </c>
      <c r="C520" s="53" t="s">
        <v>336</v>
      </c>
      <c r="D520" s="54">
        <v>1</v>
      </c>
    </row>
    <row r="521" spans="1:4" x14ac:dyDescent="0.2">
      <c r="A521" s="59">
        <v>322</v>
      </c>
      <c r="B521" s="60">
        <v>1074</v>
      </c>
      <c r="C521" s="53" t="s">
        <v>336</v>
      </c>
      <c r="D521" s="54">
        <v>1</v>
      </c>
    </row>
    <row r="522" spans="1:4" x14ac:dyDescent="0.2">
      <c r="A522" s="59">
        <v>323</v>
      </c>
      <c r="B522" s="60">
        <v>1284</v>
      </c>
      <c r="C522" s="53" t="s">
        <v>336</v>
      </c>
      <c r="D522" s="54">
        <v>1</v>
      </c>
    </row>
    <row r="523" spans="1:4" x14ac:dyDescent="0.2">
      <c r="A523" s="59">
        <v>323</v>
      </c>
      <c r="B523" s="60">
        <v>1285</v>
      </c>
      <c r="C523" s="53" t="s">
        <v>336</v>
      </c>
      <c r="D523" s="54" t="s">
        <v>511</v>
      </c>
    </row>
    <row r="524" spans="1:4" x14ac:dyDescent="0.2">
      <c r="A524" s="59">
        <v>324</v>
      </c>
      <c r="B524" s="60">
        <v>1007</v>
      </c>
      <c r="C524" s="53" t="s">
        <v>338</v>
      </c>
      <c r="D524" s="54">
        <v>1</v>
      </c>
    </row>
    <row r="525" spans="1:4" x14ac:dyDescent="0.2">
      <c r="A525" s="59">
        <v>325</v>
      </c>
      <c r="B525" s="60">
        <v>183</v>
      </c>
      <c r="C525" s="53" t="s">
        <v>339</v>
      </c>
      <c r="D525" s="54">
        <v>1</v>
      </c>
    </row>
    <row r="526" spans="1:4" x14ac:dyDescent="0.2">
      <c r="A526" s="59">
        <v>325</v>
      </c>
      <c r="B526" s="60">
        <v>186</v>
      </c>
      <c r="C526" s="53" t="s">
        <v>339</v>
      </c>
      <c r="D526" s="54">
        <v>1</v>
      </c>
    </row>
    <row r="527" spans="1:4" x14ac:dyDescent="0.2">
      <c r="A527" s="59">
        <v>325</v>
      </c>
      <c r="B527" s="60">
        <v>206</v>
      </c>
      <c r="C527" s="53" t="s">
        <v>339</v>
      </c>
      <c r="D527" s="54">
        <v>2</v>
      </c>
    </row>
    <row r="528" spans="1:4" x14ac:dyDescent="0.2">
      <c r="A528" s="59">
        <v>326</v>
      </c>
      <c r="B528" s="60">
        <v>184</v>
      </c>
      <c r="C528" s="53" t="s">
        <v>339</v>
      </c>
      <c r="D528" s="54">
        <v>1</v>
      </c>
    </row>
    <row r="529" spans="1:4" x14ac:dyDescent="0.2">
      <c r="A529" s="59">
        <v>326</v>
      </c>
      <c r="B529" s="60">
        <v>187</v>
      </c>
      <c r="C529" s="53" t="s">
        <v>339</v>
      </c>
      <c r="D529" s="54" t="s">
        <v>508</v>
      </c>
    </row>
    <row r="530" spans="1:4" x14ac:dyDescent="0.2">
      <c r="A530" s="59">
        <v>326</v>
      </c>
      <c r="B530" s="60">
        <v>210</v>
      </c>
      <c r="C530" s="53" t="s">
        <v>339</v>
      </c>
      <c r="D530" s="61" t="s">
        <v>508</v>
      </c>
    </row>
    <row r="531" spans="1:4" x14ac:dyDescent="0.2">
      <c r="A531" s="59">
        <v>327</v>
      </c>
      <c r="B531" s="60">
        <v>135</v>
      </c>
      <c r="C531" s="53" t="s">
        <v>339</v>
      </c>
      <c r="D531" s="54">
        <v>1</v>
      </c>
    </row>
    <row r="532" spans="1:4" x14ac:dyDescent="0.2">
      <c r="A532" s="59">
        <v>327</v>
      </c>
      <c r="B532" s="60">
        <v>198</v>
      </c>
      <c r="C532" s="53" t="s">
        <v>339</v>
      </c>
      <c r="D532" s="54">
        <v>1</v>
      </c>
    </row>
    <row r="533" spans="1:4" x14ac:dyDescent="0.2">
      <c r="A533" s="59">
        <v>327</v>
      </c>
      <c r="B533" s="60">
        <v>222</v>
      </c>
      <c r="C533" s="53" t="s">
        <v>339</v>
      </c>
      <c r="D533" s="54">
        <v>2</v>
      </c>
    </row>
    <row r="534" spans="1:4" x14ac:dyDescent="0.2">
      <c r="A534" s="59">
        <v>328</v>
      </c>
      <c r="B534" s="60">
        <v>1022</v>
      </c>
      <c r="C534" s="53" t="s">
        <v>339</v>
      </c>
      <c r="D534" s="54">
        <v>1</v>
      </c>
    </row>
    <row r="535" spans="1:4" x14ac:dyDescent="0.2">
      <c r="A535" s="59">
        <v>328</v>
      </c>
      <c r="B535" s="60">
        <v>1023</v>
      </c>
      <c r="C535" s="53" t="s">
        <v>339</v>
      </c>
      <c r="D535" s="54">
        <v>2</v>
      </c>
    </row>
    <row r="536" spans="1:4" x14ac:dyDescent="0.2">
      <c r="A536" s="59">
        <v>328</v>
      </c>
      <c r="B536" s="60">
        <v>1024</v>
      </c>
      <c r="C536" s="53" t="s">
        <v>339</v>
      </c>
      <c r="D536" s="54">
        <v>1</v>
      </c>
    </row>
    <row r="537" spans="1:4" x14ac:dyDescent="0.2">
      <c r="A537" s="59">
        <v>329</v>
      </c>
      <c r="B537" s="60">
        <v>1027</v>
      </c>
      <c r="C537" s="53" t="s">
        <v>339</v>
      </c>
      <c r="D537" s="54">
        <v>1</v>
      </c>
    </row>
    <row r="538" spans="1:4" x14ac:dyDescent="0.2">
      <c r="A538" s="59">
        <v>329</v>
      </c>
      <c r="B538" s="60">
        <v>1028</v>
      </c>
      <c r="C538" s="53" t="s">
        <v>339</v>
      </c>
      <c r="D538" s="54">
        <v>2</v>
      </c>
    </row>
    <row r="539" spans="1:4" x14ac:dyDescent="0.2">
      <c r="A539" s="59">
        <v>329</v>
      </c>
      <c r="B539" s="60">
        <v>1029</v>
      </c>
      <c r="C539" s="53" t="s">
        <v>339</v>
      </c>
      <c r="D539" s="54">
        <v>1</v>
      </c>
    </row>
    <row r="540" spans="1:4" x14ac:dyDescent="0.2">
      <c r="A540" s="59">
        <v>330</v>
      </c>
      <c r="B540" s="60">
        <v>1075</v>
      </c>
      <c r="C540" s="53" t="s">
        <v>339</v>
      </c>
      <c r="D540" s="54">
        <v>2</v>
      </c>
    </row>
    <row r="541" spans="1:4" x14ac:dyDescent="0.2">
      <c r="A541" s="59">
        <v>330</v>
      </c>
      <c r="B541" s="60">
        <v>1076</v>
      </c>
      <c r="C541" s="53" t="s">
        <v>339</v>
      </c>
      <c r="D541" s="54">
        <v>1</v>
      </c>
    </row>
    <row r="542" spans="1:4" x14ac:dyDescent="0.2">
      <c r="A542" s="59">
        <v>330</v>
      </c>
      <c r="B542" s="60">
        <v>1077</v>
      </c>
      <c r="C542" s="53" t="s">
        <v>339</v>
      </c>
      <c r="D542" s="54">
        <v>2</v>
      </c>
    </row>
    <row r="543" spans="1:4" x14ac:dyDescent="0.2">
      <c r="A543" s="59">
        <v>331</v>
      </c>
      <c r="B543" s="60">
        <v>1167</v>
      </c>
      <c r="C543" s="53" t="s">
        <v>339</v>
      </c>
      <c r="D543" s="54">
        <v>1</v>
      </c>
    </row>
    <row r="544" spans="1:4" x14ac:dyDescent="0.2">
      <c r="A544" s="59">
        <v>331</v>
      </c>
      <c r="B544" s="60">
        <v>1168</v>
      </c>
      <c r="C544" s="53" t="s">
        <v>339</v>
      </c>
      <c r="D544" s="54">
        <v>1</v>
      </c>
    </row>
    <row r="545" spans="1:4" x14ac:dyDescent="0.2">
      <c r="A545" s="59">
        <v>331</v>
      </c>
      <c r="B545" s="60">
        <v>1169</v>
      </c>
      <c r="C545" s="53" t="s">
        <v>339</v>
      </c>
      <c r="D545" s="54">
        <v>2</v>
      </c>
    </row>
    <row r="546" spans="1:4" x14ac:dyDescent="0.2">
      <c r="A546" s="59">
        <v>332</v>
      </c>
      <c r="B546" s="60">
        <v>1235</v>
      </c>
      <c r="C546" s="53" t="s">
        <v>339</v>
      </c>
      <c r="D546" s="54" t="s">
        <v>501</v>
      </c>
    </row>
    <row r="547" spans="1:4" x14ac:dyDescent="0.2">
      <c r="A547" s="59">
        <v>332</v>
      </c>
      <c r="B547" s="60">
        <v>1236</v>
      </c>
      <c r="C547" s="53" t="s">
        <v>339</v>
      </c>
      <c r="D547" s="54" t="s">
        <v>501</v>
      </c>
    </row>
    <row r="548" spans="1:4" x14ac:dyDescent="0.2">
      <c r="A548" s="59">
        <v>332</v>
      </c>
      <c r="B548" s="60">
        <v>1237</v>
      </c>
      <c r="C548" s="53" t="s">
        <v>339</v>
      </c>
      <c r="D548" s="54" t="s">
        <v>501</v>
      </c>
    </row>
    <row r="549" spans="1:4" x14ac:dyDescent="0.2">
      <c r="A549" s="59">
        <v>334</v>
      </c>
      <c r="B549" s="60">
        <v>1131</v>
      </c>
      <c r="C549" s="53" t="s">
        <v>340</v>
      </c>
      <c r="D549" s="54">
        <v>1</v>
      </c>
    </row>
    <row r="550" spans="1:4" x14ac:dyDescent="0.2">
      <c r="A550" s="59">
        <v>334</v>
      </c>
      <c r="B550" s="60">
        <v>1132</v>
      </c>
      <c r="C550" s="53" t="s">
        <v>340</v>
      </c>
      <c r="D550" s="54">
        <v>1</v>
      </c>
    </row>
    <row r="551" spans="1:4" x14ac:dyDescent="0.2">
      <c r="A551" s="59">
        <v>334</v>
      </c>
      <c r="B551" s="60">
        <v>1133</v>
      </c>
      <c r="C551" s="53" t="s">
        <v>340</v>
      </c>
      <c r="D551" s="54">
        <v>2</v>
      </c>
    </row>
    <row r="552" spans="1:4" x14ac:dyDescent="0.2">
      <c r="A552" s="59">
        <v>335</v>
      </c>
      <c r="B552" s="60">
        <v>18</v>
      </c>
      <c r="C552" s="53" t="s">
        <v>341</v>
      </c>
      <c r="D552" s="54">
        <v>1</v>
      </c>
    </row>
    <row r="553" spans="1:4" x14ac:dyDescent="0.2">
      <c r="A553" s="59">
        <v>336</v>
      </c>
      <c r="B553" s="60">
        <v>20</v>
      </c>
      <c r="C553" s="53" t="s">
        <v>342</v>
      </c>
      <c r="D553" s="54" t="s">
        <v>255</v>
      </c>
    </row>
    <row r="554" spans="1:4" x14ac:dyDescent="0.2">
      <c r="A554" s="59">
        <v>337</v>
      </c>
      <c r="B554" s="60">
        <v>82</v>
      </c>
      <c r="C554" s="53" t="s">
        <v>342</v>
      </c>
      <c r="D554" s="54" t="s">
        <v>255</v>
      </c>
    </row>
    <row r="555" spans="1:4" x14ac:dyDescent="0.2">
      <c r="A555" s="59">
        <v>338</v>
      </c>
      <c r="B555" s="60">
        <v>1365</v>
      </c>
      <c r="C555" s="53" t="s">
        <v>343</v>
      </c>
      <c r="D555" s="54">
        <v>2</v>
      </c>
    </row>
    <row r="556" spans="1:4" x14ac:dyDescent="0.2">
      <c r="A556" s="59">
        <v>338</v>
      </c>
      <c r="B556" s="60">
        <v>1366</v>
      </c>
      <c r="C556" s="53" t="s">
        <v>343</v>
      </c>
      <c r="D556" s="54">
        <v>1</v>
      </c>
    </row>
    <row r="557" spans="1:4" x14ac:dyDescent="0.2">
      <c r="A557" s="59">
        <v>339</v>
      </c>
      <c r="B557" s="60">
        <v>1025</v>
      </c>
      <c r="C557" s="53" t="s">
        <v>344</v>
      </c>
      <c r="D557" s="54" t="s">
        <v>255</v>
      </c>
    </row>
    <row r="558" spans="1:4" x14ac:dyDescent="0.2">
      <c r="A558" s="59">
        <v>340</v>
      </c>
      <c r="B558" s="60">
        <v>1030</v>
      </c>
      <c r="C558" s="53" t="s">
        <v>344</v>
      </c>
      <c r="D558" s="54" t="s">
        <v>255</v>
      </c>
    </row>
    <row r="559" spans="1:4" x14ac:dyDescent="0.2">
      <c r="A559" s="59">
        <v>341</v>
      </c>
      <c r="B559" s="60">
        <v>1032</v>
      </c>
      <c r="C559" s="53" t="s">
        <v>344</v>
      </c>
      <c r="D559" s="54" t="s">
        <v>255</v>
      </c>
    </row>
    <row r="560" spans="1:4" x14ac:dyDescent="0.2">
      <c r="A560" s="59">
        <v>342</v>
      </c>
      <c r="B560" s="60">
        <v>1123</v>
      </c>
      <c r="C560" s="53" t="s">
        <v>345</v>
      </c>
      <c r="D560" s="54">
        <v>2</v>
      </c>
    </row>
    <row r="561" spans="1:4" x14ac:dyDescent="0.2">
      <c r="A561" s="59">
        <v>343</v>
      </c>
      <c r="B561" s="60">
        <v>1134</v>
      </c>
      <c r="C561" s="53" t="s">
        <v>346</v>
      </c>
      <c r="D561" s="54">
        <v>2</v>
      </c>
    </row>
    <row r="562" spans="1:4" x14ac:dyDescent="0.2">
      <c r="A562" s="59">
        <v>344</v>
      </c>
      <c r="B562" s="60">
        <v>1135</v>
      </c>
      <c r="C562" s="53" t="s">
        <v>347</v>
      </c>
      <c r="D562" s="54">
        <v>1</v>
      </c>
    </row>
    <row r="563" spans="1:4" x14ac:dyDescent="0.2">
      <c r="A563" s="59">
        <v>344</v>
      </c>
      <c r="B563" s="60">
        <v>1136</v>
      </c>
      <c r="C563" s="53" t="s">
        <v>347</v>
      </c>
      <c r="D563" s="54" t="s">
        <v>255</v>
      </c>
    </row>
    <row r="564" spans="1:4" x14ac:dyDescent="0.2">
      <c r="A564" s="59">
        <v>344</v>
      </c>
      <c r="B564" s="60">
        <v>1137</v>
      </c>
      <c r="C564" s="53" t="s">
        <v>347</v>
      </c>
      <c r="D564" s="54">
        <v>2</v>
      </c>
    </row>
    <row r="565" spans="1:4" x14ac:dyDescent="0.2">
      <c r="A565" s="59">
        <v>345</v>
      </c>
      <c r="B565" s="60">
        <v>1138</v>
      </c>
      <c r="C565" s="53" t="s">
        <v>348</v>
      </c>
      <c r="D565" s="54">
        <v>2</v>
      </c>
    </row>
    <row r="566" spans="1:4" x14ac:dyDescent="0.2">
      <c r="A566" s="59">
        <v>346</v>
      </c>
      <c r="B566" s="60">
        <v>1130</v>
      </c>
      <c r="C566" s="53" t="s">
        <v>349</v>
      </c>
      <c r="D566" s="54" t="s">
        <v>503</v>
      </c>
    </row>
    <row r="567" spans="1:4" x14ac:dyDescent="0.2">
      <c r="A567" s="59">
        <v>347</v>
      </c>
      <c r="B567" s="60">
        <v>48</v>
      </c>
      <c r="C567" s="53" t="s">
        <v>350</v>
      </c>
      <c r="D567" s="54" t="s">
        <v>255</v>
      </c>
    </row>
    <row r="568" spans="1:4" x14ac:dyDescent="0.2">
      <c r="A568" s="59">
        <v>348</v>
      </c>
      <c r="B568" s="60">
        <v>49</v>
      </c>
      <c r="C568" s="53" t="s">
        <v>350</v>
      </c>
      <c r="D568" s="54" t="s">
        <v>255</v>
      </c>
    </row>
    <row r="569" spans="1:4" x14ac:dyDescent="0.2">
      <c r="A569" s="59">
        <v>349</v>
      </c>
      <c r="B569" s="60">
        <v>50</v>
      </c>
      <c r="C569" s="53" t="s">
        <v>294</v>
      </c>
      <c r="D569" s="54">
        <v>1</v>
      </c>
    </row>
    <row r="570" spans="1:4" x14ac:dyDescent="0.2">
      <c r="A570" s="59">
        <v>349</v>
      </c>
      <c r="B570" s="60">
        <v>222</v>
      </c>
      <c r="C570" s="53" t="s">
        <v>294</v>
      </c>
      <c r="D570" s="54">
        <v>2</v>
      </c>
    </row>
    <row r="571" spans="1:4" x14ac:dyDescent="0.2">
      <c r="A571" s="59">
        <v>350</v>
      </c>
      <c r="B571" s="60">
        <v>1047</v>
      </c>
      <c r="C571" s="53" t="s">
        <v>351</v>
      </c>
      <c r="D571" s="54" t="s">
        <v>255</v>
      </c>
    </row>
    <row r="572" spans="1:4" x14ac:dyDescent="0.2">
      <c r="A572" s="59">
        <v>351</v>
      </c>
      <c r="B572" s="60">
        <v>1082</v>
      </c>
      <c r="C572" s="53" t="s">
        <v>352</v>
      </c>
      <c r="D572" s="54">
        <v>1</v>
      </c>
    </row>
    <row r="573" spans="1:4" x14ac:dyDescent="0.2">
      <c r="A573" s="59">
        <v>352</v>
      </c>
      <c r="B573" s="60">
        <v>1097</v>
      </c>
      <c r="C573" s="53" t="s">
        <v>353</v>
      </c>
      <c r="D573" s="54">
        <v>1</v>
      </c>
    </row>
    <row r="574" spans="1:4" x14ac:dyDescent="0.2">
      <c r="A574" s="59">
        <v>353</v>
      </c>
      <c r="B574" s="60">
        <v>1103</v>
      </c>
      <c r="C574" s="53" t="s">
        <v>354</v>
      </c>
      <c r="D574" s="54">
        <v>1</v>
      </c>
    </row>
    <row r="575" spans="1:4" x14ac:dyDescent="0.2">
      <c r="A575" s="59">
        <v>354</v>
      </c>
      <c r="B575" s="60">
        <v>64</v>
      </c>
      <c r="C575" s="53" t="s">
        <v>269</v>
      </c>
      <c r="D575" s="54" t="s">
        <v>501</v>
      </c>
    </row>
    <row r="576" spans="1:4" x14ac:dyDescent="0.2">
      <c r="A576" s="59">
        <v>355</v>
      </c>
      <c r="B576" s="60">
        <v>1392</v>
      </c>
      <c r="C576" s="53" t="s">
        <v>355</v>
      </c>
      <c r="D576" s="54">
        <v>1</v>
      </c>
    </row>
    <row r="577" spans="1:4" x14ac:dyDescent="0.2">
      <c r="A577" s="59">
        <v>355</v>
      </c>
      <c r="B577" s="60">
        <v>1393</v>
      </c>
      <c r="C577" s="53" t="s">
        <v>355</v>
      </c>
      <c r="D577" s="54">
        <v>1</v>
      </c>
    </row>
    <row r="578" spans="1:4" x14ac:dyDescent="0.2">
      <c r="A578" s="59">
        <v>357</v>
      </c>
      <c r="B578" s="60">
        <v>1200</v>
      </c>
      <c r="C578" s="53" t="s">
        <v>356</v>
      </c>
      <c r="D578" s="54" t="s">
        <v>501</v>
      </c>
    </row>
    <row r="579" spans="1:4" x14ac:dyDescent="0.2">
      <c r="A579" s="59">
        <v>357</v>
      </c>
      <c r="B579" s="60">
        <v>1201</v>
      </c>
      <c r="C579" s="53" t="s">
        <v>356</v>
      </c>
      <c r="D579" s="54" t="s">
        <v>501</v>
      </c>
    </row>
    <row r="580" spans="1:4" x14ac:dyDescent="0.2">
      <c r="A580" s="59">
        <v>358</v>
      </c>
      <c r="B580" s="60">
        <v>1202</v>
      </c>
      <c r="C580" s="53" t="s">
        <v>356</v>
      </c>
      <c r="D580" s="54" t="s">
        <v>501</v>
      </c>
    </row>
    <row r="581" spans="1:4" x14ac:dyDescent="0.2">
      <c r="A581" s="59">
        <v>358</v>
      </c>
      <c r="B581" s="60">
        <v>1203</v>
      </c>
      <c r="C581" s="53" t="s">
        <v>356</v>
      </c>
      <c r="D581" s="54" t="s">
        <v>501</v>
      </c>
    </row>
    <row r="582" spans="1:4" x14ac:dyDescent="0.2">
      <c r="A582" s="59">
        <v>359</v>
      </c>
      <c r="B582" s="60">
        <v>1204</v>
      </c>
      <c r="C582" s="53" t="s">
        <v>356</v>
      </c>
      <c r="D582" s="54" t="s">
        <v>501</v>
      </c>
    </row>
    <row r="583" spans="1:4" x14ac:dyDescent="0.2">
      <c r="A583" s="59">
        <v>359</v>
      </c>
      <c r="B583" s="60">
        <v>1205</v>
      </c>
      <c r="C583" s="53" t="s">
        <v>356</v>
      </c>
      <c r="D583" s="54" t="s">
        <v>501</v>
      </c>
    </row>
    <row r="584" spans="1:4" x14ac:dyDescent="0.2">
      <c r="A584" s="59">
        <v>360</v>
      </c>
      <c r="B584" s="60">
        <v>1206</v>
      </c>
      <c r="C584" s="53" t="s">
        <v>356</v>
      </c>
      <c r="D584" s="54" t="s">
        <v>501</v>
      </c>
    </row>
    <row r="585" spans="1:4" x14ac:dyDescent="0.2">
      <c r="A585" s="59">
        <v>360</v>
      </c>
      <c r="B585" s="60">
        <v>1207</v>
      </c>
      <c r="C585" s="53" t="s">
        <v>356</v>
      </c>
      <c r="D585" s="54" t="s">
        <v>501</v>
      </c>
    </row>
    <row r="586" spans="1:4" x14ac:dyDescent="0.2">
      <c r="A586" s="59">
        <v>361</v>
      </c>
      <c r="B586" s="60">
        <v>1208</v>
      </c>
      <c r="C586" s="53" t="s">
        <v>356</v>
      </c>
      <c r="D586" s="54" t="s">
        <v>501</v>
      </c>
    </row>
    <row r="587" spans="1:4" x14ac:dyDescent="0.2">
      <c r="A587" s="59">
        <v>361</v>
      </c>
      <c r="B587" s="60">
        <v>1209</v>
      </c>
      <c r="C587" s="53" t="s">
        <v>356</v>
      </c>
      <c r="D587" s="54" t="s">
        <v>501</v>
      </c>
    </row>
    <row r="588" spans="1:4" x14ac:dyDescent="0.2">
      <c r="A588" s="59">
        <v>362</v>
      </c>
      <c r="B588" s="60">
        <v>1210</v>
      </c>
      <c r="C588" s="53" t="s">
        <v>356</v>
      </c>
      <c r="D588" s="54" t="s">
        <v>501</v>
      </c>
    </row>
    <row r="589" spans="1:4" x14ac:dyDescent="0.2">
      <c r="A589" s="59">
        <v>362</v>
      </c>
      <c r="B589" s="60">
        <v>1211</v>
      </c>
      <c r="C589" s="53" t="s">
        <v>356</v>
      </c>
      <c r="D589" s="54" t="s">
        <v>501</v>
      </c>
    </row>
    <row r="590" spans="1:4" x14ac:dyDescent="0.2">
      <c r="A590" s="59">
        <v>363</v>
      </c>
      <c r="B590" s="60">
        <v>1212</v>
      </c>
      <c r="C590" s="53" t="s">
        <v>356</v>
      </c>
      <c r="D590" s="54" t="s">
        <v>501</v>
      </c>
    </row>
    <row r="591" spans="1:4" x14ac:dyDescent="0.2">
      <c r="A591" s="59">
        <v>363</v>
      </c>
      <c r="B591" s="60">
        <v>1213</v>
      </c>
      <c r="C591" s="53" t="s">
        <v>356</v>
      </c>
      <c r="D591" s="54" t="s">
        <v>501</v>
      </c>
    </row>
    <row r="592" spans="1:4" x14ac:dyDescent="0.2">
      <c r="A592" s="59">
        <v>364</v>
      </c>
      <c r="B592" s="60">
        <v>1214</v>
      </c>
      <c r="C592" s="53" t="s">
        <v>356</v>
      </c>
      <c r="D592" s="54" t="s">
        <v>501</v>
      </c>
    </row>
    <row r="593" spans="1:4" x14ac:dyDescent="0.2">
      <c r="A593" s="59">
        <v>364</v>
      </c>
      <c r="B593" s="60">
        <v>1215</v>
      </c>
      <c r="C593" s="53" t="s">
        <v>356</v>
      </c>
      <c r="D593" s="54" t="s">
        <v>501</v>
      </c>
    </row>
    <row r="594" spans="1:4" x14ac:dyDescent="0.2">
      <c r="A594" s="59">
        <v>365</v>
      </c>
      <c r="B594" s="60">
        <v>1216</v>
      </c>
      <c r="C594" s="53" t="s">
        <v>356</v>
      </c>
      <c r="D594" s="54" t="s">
        <v>501</v>
      </c>
    </row>
    <row r="595" spans="1:4" x14ac:dyDescent="0.2">
      <c r="A595" s="59">
        <v>365</v>
      </c>
      <c r="B595" s="60">
        <v>1217</v>
      </c>
      <c r="C595" s="53" t="s">
        <v>356</v>
      </c>
      <c r="D595" s="54" t="s">
        <v>501</v>
      </c>
    </row>
    <row r="596" spans="1:4" x14ac:dyDescent="0.2">
      <c r="A596" s="59">
        <v>366</v>
      </c>
      <c r="B596" s="60">
        <v>1218</v>
      </c>
      <c r="C596" s="53" t="s">
        <v>356</v>
      </c>
      <c r="D596" s="54" t="s">
        <v>501</v>
      </c>
    </row>
    <row r="597" spans="1:4" x14ac:dyDescent="0.2">
      <c r="A597" s="59">
        <v>366</v>
      </c>
      <c r="B597" s="60">
        <v>1219</v>
      </c>
      <c r="C597" s="53" t="s">
        <v>356</v>
      </c>
      <c r="D597" s="54" t="s">
        <v>501</v>
      </c>
    </row>
    <row r="598" spans="1:4" x14ac:dyDescent="0.2">
      <c r="A598" s="59">
        <v>367</v>
      </c>
      <c r="B598" s="60">
        <v>1220</v>
      </c>
      <c r="C598" s="53" t="s">
        <v>356</v>
      </c>
      <c r="D598" s="54" t="s">
        <v>501</v>
      </c>
    </row>
    <row r="599" spans="1:4" x14ac:dyDescent="0.2">
      <c r="A599" s="59">
        <v>367</v>
      </c>
      <c r="B599" s="60">
        <v>1221</v>
      </c>
      <c r="C599" s="53" t="s">
        <v>356</v>
      </c>
      <c r="D599" s="54" t="s">
        <v>501</v>
      </c>
    </row>
    <row r="600" spans="1:4" x14ac:dyDescent="0.2">
      <c r="A600" s="59">
        <v>368</v>
      </c>
      <c r="B600" s="60">
        <v>1222</v>
      </c>
      <c r="C600" s="53" t="s">
        <v>356</v>
      </c>
      <c r="D600" s="54" t="s">
        <v>501</v>
      </c>
    </row>
    <row r="601" spans="1:4" x14ac:dyDescent="0.2">
      <c r="A601" s="59">
        <v>368</v>
      </c>
      <c r="B601" s="60">
        <v>1223</v>
      </c>
      <c r="C601" s="53" t="s">
        <v>356</v>
      </c>
      <c r="D601" s="54" t="s">
        <v>501</v>
      </c>
    </row>
    <row r="602" spans="1:4" x14ac:dyDescent="0.2">
      <c r="A602" s="59">
        <v>369</v>
      </c>
      <c r="B602" s="60">
        <v>1224</v>
      </c>
      <c r="C602" s="53" t="s">
        <v>356</v>
      </c>
      <c r="D602" s="54" t="s">
        <v>501</v>
      </c>
    </row>
    <row r="603" spans="1:4" x14ac:dyDescent="0.2">
      <c r="A603" s="59">
        <v>369</v>
      </c>
      <c r="B603" s="60">
        <v>1225</v>
      </c>
      <c r="C603" s="53" t="s">
        <v>356</v>
      </c>
      <c r="D603" s="54" t="s">
        <v>501</v>
      </c>
    </row>
    <row r="604" spans="1:4" x14ac:dyDescent="0.2">
      <c r="A604" s="59">
        <v>370</v>
      </c>
      <c r="B604" s="60">
        <v>1226</v>
      </c>
      <c r="C604" s="53" t="s">
        <v>356</v>
      </c>
      <c r="D604" s="54" t="s">
        <v>501</v>
      </c>
    </row>
    <row r="605" spans="1:4" x14ac:dyDescent="0.2">
      <c r="A605" s="59">
        <v>370</v>
      </c>
      <c r="B605" s="60">
        <v>1227</v>
      </c>
      <c r="C605" s="53" t="s">
        <v>356</v>
      </c>
      <c r="D605" s="54" t="s">
        <v>501</v>
      </c>
    </row>
    <row r="606" spans="1:4" x14ac:dyDescent="0.2">
      <c r="A606" s="59">
        <v>371</v>
      </c>
      <c r="B606" s="60">
        <v>1228</v>
      </c>
      <c r="C606" s="53" t="s">
        <v>356</v>
      </c>
      <c r="D606" s="54" t="s">
        <v>501</v>
      </c>
    </row>
    <row r="607" spans="1:4" x14ac:dyDescent="0.2">
      <c r="A607" s="59">
        <v>371</v>
      </c>
      <c r="B607" s="60">
        <v>1229</v>
      </c>
      <c r="C607" s="53" t="s">
        <v>356</v>
      </c>
      <c r="D607" s="54" t="s">
        <v>501</v>
      </c>
    </row>
    <row r="608" spans="1:4" x14ac:dyDescent="0.2">
      <c r="A608" s="59">
        <v>372</v>
      </c>
      <c r="B608" s="60">
        <v>1180</v>
      </c>
      <c r="C608" s="53" t="s">
        <v>336</v>
      </c>
      <c r="D608" s="54">
        <v>1</v>
      </c>
    </row>
    <row r="609" spans="1:4" x14ac:dyDescent="0.2">
      <c r="A609" s="59">
        <v>372</v>
      </c>
      <c r="B609" s="60">
        <v>1181</v>
      </c>
      <c r="C609" s="53" t="s">
        <v>336</v>
      </c>
      <c r="D609" s="54">
        <v>1</v>
      </c>
    </row>
    <row r="610" spans="1:4" x14ac:dyDescent="0.2">
      <c r="A610" s="59">
        <v>373</v>
      </c>
      <c r="B610" s="60">
        <v>31</v>
      </c>
      <c r="C610" s="53" t="s">
        <v>282</v>
      </c>
      <c r="D610" s="54">
        <v>1</v>
      </c>
    </row>
    <row r="611" spans="1:4" x14ac:dyDescent="0.2">
      <c r="A611" s="59">
        <v>373</v>
      </c>
      <c r="B611" s="60">
        <v>213</v>
      </c>
      <c r="C611" s="53" t="s">
        <v>282</v>
      </c>
      <c r="D611" s="54">
        <v>2</v>
      </c>
    </row>
    <row r="612" spans="1:4" x14ac:dyDescent="0.2">
      <c r="A612" s="59">
        <v>374</v>
      </c>
      <c r="B612" s="60">
        <v>30</v>
      </c>
      <c r="C612" s="53" t="s">
        <v>282</v>
      </c>
      <c r="D612" s="54">
        <v>1</v>
      </c>
    </row>
    <row r="613" spans="1:4" x14ac:dyDescent="0.2">
      <c r="A613" s="59">
        <v>374</v>
      </c>
      <c r="B613" s="60">
        <v>214</v>
      </c>
      <c r="C613" s="53" t="s">
        <v>282</v>
      </c>
      <c r="D613" s="54">
        <v>2</v>
      </c>
    </row>
    <row r="614" spans="1:4" x14ac:dyDescent="0.2">
      <c r="A614" s="59">
        <v>375</v>
      </c>
      <c r="B614" s="60">
        <v>32</v>
      </c>
      <c r="C614" s="53" t="s">
        <v>282</v>
      </c>
      <c r="D614" s="54">
        <v>1</v>
      </c>
    </row>
    <row r="615" spans="1:4" x14ac:dyDescent="0.2">
      <c r="A615" s="59">
        <v>375</v>
      </c>
      <c r="B615" s="60">
        <v>215</v>
      </c>
      <c r="C615" s="53" t="s">
        <v>282</v>
      </c>
      <c r="D615" s="54">
        <v>2</v>
      </c>
    </row>
    <row r="616" spans="1:4" x14ac:dyDescent="0.2">
      <c r="A616" s="59">
        <v>376</v>
      </c>
      <c r="B616" s="60">
        <v>34</v>
      </c>
      <c r="C616" s="53" t="s">
        <v>282</v>
      </c>
      <c r="D616" s="54">
        <v>1</v>
      </c>
    </row>
    <row r="617" spans="1:4" x14ac:dyDescent="0.2">
      <c r="A617" s="59">
        <v>376</v>
      </c>
      <c r="B617" s="60">
        <v>216</v>
      </c>
      <c r="C617" s="53" t="s">
        <v>282</v>
      </c>
      <c r="D617" s="54">
        <v>2</v>
      </c>
    </row>
    <row r="618" spans="1:4" x14ac:dyDescent="0.2">
      <c r="A618" s="59">
        <v>377</v>
      </c>
      <c r="B618" s="60">
        <v>35</v>
      </c>
      <c r="C618" s="53" t="s">
        <v>282</v>
      </c>
      <c r="D618" s="54">
        <v>1</v>
      </c>
    </row>
    <row r="619" spans="1:4" x14ac:dyDescent="0.2">
      <c r="A619" s="59">
        <v>377</v>
      </c>
      <c r="B619" s="60">
        <v>217</v>
      </c>
      <c r="C619" s="53" t="s">
        <v>282</v>
      </c>
      <c r="D619" s="54">
        <v>2</v>
      </c>
    </row>
    <row r="620" spans="1:4" x14ac:dyDescent="0.2">
      <c r="A620" s="59">
        <v>378</v>
      </c>
      <c r="B620" s="60">
        <v>36</v>
      </c>
      <c r="C620" s="53" t="s">
        <v>282</v>
      </c>
      <c r="D620" s="54">
        <v>1</v>
      </c>
    </row>
    <row r="621" spans="1:4" x14ac:dyDescent="0.2">
      <c r="A621" s="59">
        <v>378</v>
      </c>
      <c r="B621" s="60">
        <v>218</v>
      </c>
      <c r="C621" s="53" t="s">
        <v>282</v>
      </c>
      <c r="D621" s="54">
        <v>2</v>
      </c>
    </row>
    <row r="622" spans="1:4" x14ac:dyDescent="0.2">
      <c r="A622" s="59">
        <v>380</v>
      </c>
      <c r="B622" s="60">
        <v>37</v>
      </c>
      <c r="C622" s="53" t="s">
        <v>282</v>
      </c>
      <c r="D622" s="54">
        <v>1</v>
      </c>
    </row>
    <row r="623" spans="1:4" x14ac:dyDescent="0.2">
      <c r="A623" s="59">
        <v>380</v>
      </c>
      <c r="B623" s="60">
        <v>220</v>
      </c>
      <c r="C623" s="53" t="s">
        <v>282</v>
      </c>
      <c r="D623" s="54">
        <v>2</v>
      </c>
    </row>
    <row r="624" spans="1:4" x14ac:dyDescent="0.2">
      <c r="A624" s="59">
        <v>381</v>
      </c>
      <c r="B624" s="60">
        <v>1170</v>
      </c>
      <c r="C624" s="53" t="s">
        <v>282</v>
      </c>
      <c r="D624" s="54">
        <v>2</v>
      </c>
    </row>
    <row r="625" spans="1:4" x14ac:dyDescent="0.2">
      <c r="A625" s="59">
        <v>381</v>
      </c>
      <c r="B625" s="60">
        <v>1171</v>
      </c>
      <c r="C625" s="53" t="s">
        <v>282</v>
      </c>
      <c r="D625" s="54">
        <v>1</v>
      </c>
    </row>
    <row r="626" spans="1:4" x14ac:dyDescent="0.2">
      <c r="A626" s="59">
        <v>382</v>
      </c>
      <c r="B626" s="60">
        <v>1172</v>
      </c>
      <c r="C626" s="53" t="s">
        <v>282</v>
      </c>
      <c r="D626" s="54">
        <v>2</v>
      </c>
    </row>
    <row r="627" spans="1:4" x14ac:dyDescent="0.2">
      <c r="A627" s="59">
        <v>382</v>
      </c>
      <c r="B627" s="60">
        <v>1173</v>
      </c>
      <c r="C627" s="53" t="s">
        <v>282</v>
      </c>
      <c r="D627" s="54">
        <v>1</v>
      </c>
    </row>
    <row r="628" spans="1:4" x14ac:dyDescent="0.2">
      <c r="A628" s="59">
        <v>384</v>
      </c>
      <c r="B628" s="60">
        <v>1185</v>
      </c>
      <c r="C628" s="53" t="s">
        <v>294</v>
      </c>
      <c r="D628" s="54">
        <v>1</v>
      </c>
    </row>
    <row r="629" spans="1:4" x14ac:dyDescent="0.2">
      <c r="A629" s="59">
        <v>384</v>
      </c>
      <c r="B629" s="60">
        <v>1186</v>
      </c>
      <c r="C629" s="53" t="s">
        <v>294</v>
      </c>
      <c r="D629" s="54">
        <v>2</v>
      </c>
    </row>
    <row r="630" spans="1:4" x14ac:dyDescent="0.2">
      <c r="A630" s="59">
        <v>385</v>
      </c>
      <c r="B630" s="60">
        <v>1260</v>
      </c>
      <c r="C630" s="53" t="s">
        <v>282</v>
      </c>
      <c r="D630" s="54" t="s">
        <v>501</v>
      </c>
    </row>
    <row r="631" spans="1:4" x14ac:dyDescent="0.2">
      <c r="A631" s="59">
        <v>385</v>
      </c>
      <c r="B631" s="60">
        <v>1261</v>
      </c>
      <c r="C631" s="53" t="s">
        <v>282</v>
      </c>
      <c r="D631" s="54" t="s">
        <v>501</v>
      </c>
    </row>
    <row r="632" spans="1:4" x14ac:dyDescent="0.2">
      <c r="A632" s="59">
        <v>386</v>
      </c>
      <c r="B632" s="60">
        <v>1184</v>
      </c>
      <c r="C632" s="53" t="s">
        <v>262</v>
      </c>
      <c r="D632" s="54" t="s">
        <v>255</v>
      </c>
    </row>
    <row r="633" spans="1:4" x14ac:dyDescent="0.2">
      <c r="A633" s="59">
        <v>387</v>
      </c>
      <c r="B633" s="60">
        <v>1183</v>
      </c>
      <c r="C633" s="53" t="s">
        <v>287</v>
      </c>
      <c r="D633" s="54" t="s">
        <v>255</v>
      </c>
    </row>
    <row r="634" spans="1:4" x14ac:dyDescent="0.2">
      <c r="A634" s="59">
        <v>388</v>
      </c>
      <c r="B634" s="60">
        <v>1262</v>
      </c>
      <c r="C634" s="53" t="s">
        <v>282</v>
      </c>
      <c r="D634" s="54" t="s">
        <v>501</v>
      </c>
    </row>
    <row r="635" spans="1:4" x14ac:dyDescent="0.2">
      <c r="A635" s="59">
        <v>388</v>
      </c>
      <c r="B635" s="60">
        <v>1263</v>
      </c>
      <c r="C635" s="53" t="s">
        <v>282</v>
      </c>
      <c r="D635" s="54" t="s">
        <v>501</v>
      </c>
    </row>
    <row r="636" spans="1:4" x14ac:dyDescent="0.2">
      <c r="A636" s="59">
        <v>389</v>
      </c>
      <c r="B636" s="60">
        <v>1182</v>
      </c>
      <c r="C636" s="53" t="s">
        <v>273</v>
      </c>
      <c r="D636" s="54" t="s">
        <v>255</v>
      </c>
    </row>
    <row r="637" spans="1:4" x14ac:dyDescent="0.2">
      <c r="A637" s="59">
        <v>390</v>
      </c>
      <c r="B637" s="60">
        <v>1291</v>
      </c>
      <c r="C637" s="53" t="s">
        <v>282</v>
      </c>
      <c r="D637" s="54">
        <v>2</v>
      </c>
    </row>
    <row r="638" spans="1:4" x14ac:dyDescent="0.2">
      <c r="A638" s="59">
        <v>390</v>
      </c>
      <c r="B638" s="60">
        <v>1292</v>
      </c>
      <c r="C638" s="53" t="s">
        <v>282</v>
      </c>
      <c r="D638" s="54">
        <v>1</v>
      </c>
    </row>
    <row r="639" spans="1:4" x14ac:dyDescent="0.2">
      <c r="A639" s="59">
        <v>391</v>
      </c>
      <c r="B639" s="60">
        <v>29</v>
      </c>
      <c r="C639" s="53" t="s">
        <v>357</v>
      </c>
      <c r="D639" s="54" t="s">
        <v>255</v>
      </c>
    </row>
    <row r="640" spans="1:4" x14ac:dyDescent="0.2">
      <c r="A640" s="59">
        <v>392</v>
      </c>
      <c r="B640" s="60">
        <v>90</v>
      </c>
      <c r="C640" s="53" t="s">
        <v>358</v>
      </c>
      <c r="D640" s="54">
        <v>1</v>
      </c>
    </row>
    <row r="641" spans="1:4" x14ac:dyDescent="0.2">
      <c r="A641" s="59">
        <v>393</v>
      </c>
      <c r="B641" s="60">
        <v>1</v>
      </c>
      <c r="C641" s="53" t="s">
        <v>359</v>
      </c>
      <c r="D641" s="54">
        <v>1</v>
      </c>
    </row>
    <row r="642" spans="1:4" x14ac:dyDescent="0.2">
      <c r="A642" s="59">
        <v>394</v>
      </c>
      <c r="B642" s="60">
        <v>1176</v>
      </c>
      <c r="C642" s="53" t="s">
        <v>315</v>
      </c>
      <c r="D642" s="54">
        <v>1</v>
      </c>
    </row>
    <row r="643" spans="1:4" x14ac:dyDescent="0.2">
      <c r="A643" s="59">
        <v>394</v>
      </c>
      <c r="B643" s="60">
        <v>1177</v>
      </c>
      <c r="C643" s="53" t="s">
        <v>315</v>
      </c>
      <c r="D643" s="54">
        <v>1</v>
      </c>
    </row>
    <row r="644" spans="1:4" x14ac:dyDescent="0.2">
      <c r="A644" s="59">
        <v>395</v>
      </c>
      <c r="B644" s="60">
        <v>1044</v>
      </c>
      <c r="C644" s="53" t="s">
        <v>360</v>
      </c>
      <c r="D644" s="54">
        <v>2</v>
      </c>
    </row>
    <row r="645" spans="1:4" x14ac:dyDescent="0.2">
      <c r="A645" s="59">
        <v>395</v>
      </c>
      <c r="B645" s="60">
        <v>1045</v>
      </c>
      <c r="C645" s="53" t="s">
        <v>360</v>
      </c>
      <c r="D645" s="54">
        <v>1</v>
      </c>
    </row>
    <row r="646" spans="1:4" x14ac:dyDescent="0.2">
      <c r="A646" s="59">
        <v>395</v>
      </c>
      <c r="B646" s="60">
        <v>1046</v>
      </c>
      <c r="C646" s="53" t="s">
        <v>360</v>
      </c>
      <c r="D646" s="54">
        <v>1</v>
      </c>
    </row>
    <row r="647" spans="1:4" x14ac:dyDescent="0.2">
      <c r="A647" s="59">
        <v>396</v>
      </c>
      <c r="B647" s="60">
        <v>1323</v>
      </c>
      <c r="C647" s="53" t="s">
        <v>292</v>
      </c>
      <c r="D647" s="54">
        <v>1</v>
      </c>
    </row>
    <row r="648" spans="1:4" x14ac:dyDescent="0.2">
      <c r="A648" s="59">
        <v>397</v>
      </c>
      <c r="B648" s="60">
        <v>1346</v>
      </c>
      <c r="C648" s="53" t="s">
        <v>361</v>
      </c>
      <c r="D648" s="54">
        <v>1</v>
      </c>
    </row>
    <row r="649" spans="1:4" x14ac:dyDescent="0.2">
      <c r="A649" s="59">
        <v>398</v>
      </c>
      <c r="B649" s="60">
        <v>72</v>
      </c>
      <c r="C649" s="53" t="s">
        <v>362</v>
      </c>
      <c r="D649" s="54">
        <v>2</v>
      </c>
    </row>
    <row r="650" spans="1:4" x14ac:dyDescent="0.2">
      <c r="A650" s="59">
        <v>399</v>
      </c>
      <c r="B650" s="60">
        <v>27</v>
      </c>
      <c r="C650" s="53" t="s">
        <v>363</v>
      </c>
      <c r="D650" s="54" t="s">
        <v>511</v>
      </c>
    </row>
    <row r="651" spans="1:4" x14ac:dyDescent="0.2">
      <c r="A651" s="59">
        <v>400</v>
      </c>
      <c r="B651" s="60">
        <v>58</v>
      </c>
      <c r="C651" s="53" t="s">
        <v>314</v>
      </c>
      <c r="D651" s="54">
        <v>1</v>
      </c>
    </row>
    <row r="652" spans="1:4" x14ac:dyDescent="0.2">
      <c r="A652" s="59">
        <v>400</v>
      </c>
      <c r="B652" s="60">
        <v>190</v>
      </c>
      <c r="C652" s="53" t="s">
        <v>314</v>
      </c>
      <c r="D652" s="54" t="s">
        <v>508</v>
      </c>
    </row>
    <row r="653" spans="1:4" x14ac:dyDescent="0.2">
      <c r="A653" s="59">
        <v>401</v>
      </c>
      <c r="B653" s="60">
        <v>1157</v>
      </c>
      <c r="C653" s="53" t="s">
        <v>364</v>
      </c>
      <c r="D653" s="54" t="s">
        <v>255</v>
      </c>
    </row>
    <row r="654" spans="1:4" x14ac:dyDescent="0.2">
      <c r="A654" s="59">
        <v>403</v>
      </c>
      <c r="B654" s="60">
        <v>1178</v>
      </c>
      <c r="C654" s="53" t="s">
        <v>268</v>
      </c>
      <c r="D654" s="54">
        <v>1</v>
      </c>
    </row>
    <row r="655" spans="1:4" x14ac:dyDescent="0.2">
      <c r="A655" s="59">
        <v>403</v>
      </c>
      <c r="B655" s="60">
        <v>1179</v>
      </c>
      <c r="C655" s="53" t="s">
        <v>268</v>
      </c>
      <c r="D655" s="54">
        <v>1</v>
      </c>
    </row>
    <row r="656" spans="1:4" x14ac:dyDescent="0.2">
      <c r="A656" s="59">
        <v>404</v>
      </c>
      <c r="B656" s="60">
        <v>1161</v>
      </c>
      <c r="C656" s="53" t="s">
        <v>365</v>
      </c>
      <c r="D656" s="54">
        <v>2</v>
      </c>
    </row>
    <row r="657" spans="1:4" x14ac:dyDescent="0.2">
      <c r="A657" s="59">
        <v>404</v>
      </c>
      <c r="B657" s="60">
        <v>1162</v>
      </c>
      <c r="C657" s="53" t="s">
        <v>365</v>
      </c>
      <c r="D657" s="54">
        <v>1</v>
      </c>
    </row>
    <row r="658" spans="1:4" x14ac:dyDescent="0.2">
      <c r="A658" s="59">
        <v>405</v>
      </c>
      <c r="B658" s="60">
        <v>1163</v>
      </c>
      <c r="C658" s="53" t="s">
        <v>366</v>
      </c>
      <c r="D658" s="54" t="s">
        <v>255</v>
      </c>
    </row>
    <row r="659" spans="1:4" x14ac:dyDescent="0.2">
      <c r="A659" s="59">
        <v>406</v>
      </c>
      <c r="B659" s="60">
        <v>77</v>
      </c>
      <c r="C659" s="53" t="s">
        <v>367</v>
      </c>
      <c r="D659" s="54" t="s">
        <v>255</v>
      </c>
    </row>
    <row r="660" spans="1:4" x14ac:dyDescent="0.2">
      <c r="A660" s="59">
        <v>407</v>
      </c>
      <c r="B660" s="60">
        <v>81</v>
      </c>
      <c r="C660" s="53" t="s">
        <v>368</v>
      </c>
      <c r="D660" s="54" t="s">
        <v>255</v>
      </c>
    </row>
    <row r="661" spans="1:4" x14ac:dyDescent="0.2">
      <c r="A661" s="59">
        <v>408</v>
      </c>
      <c r="B661" s="60">
        <v>87</v>
      </c>
      <c r="C661" s="53" t="s">
        <v>369</v>
      </c>
      <c r="D661" s="54" t="s">
        <v>255</v>
      </c>
    </row>
    <row r="662" spans="1:4" x14ac:dyDescent="0.2">
      <c r="A662" s="59">
        <v>409</v>
      </c>
      <c r="B662" s="60">
        <v>89</v>
      </c>
      <c r="C662" s="53" t="s">
        <v>370</v>
      </c>
      <c r="D662" s="54" t="s">
        <v>255</v>
      </c>
    </row>
    <row r="663" spans="1:4" x14ac:dyDescent="0.2">
      <c r="A663" s="59">
        <v>410</v>
      </c>
      <c r="B663" s="60">
        <v>98</v>
      </c>
      <c r="C663" s="53" t="s">
        <v>371</v>
      </c>
      <c r="D663" s="54" t="s">
        <v>255</v>
      </c>
    </row>
    <row r="664" spans="1:4" x14ac:dyDescent="0.2">
      <c r="A664" s="59">
        <v>411</v>
      </c>
      <c r="B664" s="60">
        <v>106</v>
      </c>
      <c r="C664" s="53" t="s">
        <v>372</v>
      </c>
      <c r="D664" s="54" t="s">
        <v>255</v>
      </c>
    </row>
    <row r="665" spans="1:4" x14ac:dyDescent="0.2">
      <c r="A665" s="59">
        <v>412</v>
      </c>
      <c r="B665" s="60">
        <v>107</v>
      </c>
      <c r="C665" s="53" t="s">
        <v>373</v>
      </c>
      <c r="D665" s="54" t="s">
        <v>255</v>
      </c>
    </row>
    <row r="666" spans="1:4" x14ac:dyDescent="0.2">
      <c r="A666" s="59">
        <v>413</v>
      </c>
      <c r="B666" s="60">
        <v>108</v>
      </c>
      <c r="C666" s="53" t="s">
        <v>374</v>
      </c>
      <c r="D666" s="54" t="s">
        <v>255</v>
      </c>
    </row>
    <row r="667" spans="1:4" x14ac:dyDescent="0.2">
      <c r="A667" s="59">
        <v>414</v>
      </c>
      <c r="B667" s="60">
        <v>110</v>
      </c>
      <c r="C667" s="53" t="s">
        <v>375</v>
      </c>
      <c r="D667" s="54" t="s">
        <v>255</v>
      </c>
    </row>
    <row r="668" spans="1:4" x14ac:dyDescent="0.2">
      <c r="A668" s="59">
        <v>415</v>
      </c>
      <c r="B668" s="60">
        <v>165</v>
      </c>
      <c r="C668" s="53" t="s">
        <v>376</v>
      </c>
      <c r="D668" s="54" t="s">
        <v>255</v>
      </c>
    </row>
    <row r="669" spans="1:4" x14ac:dyDescent="0.2">
      <c r="A669" s="59">
        <v>416</v>
      </c>
      <c r="B669" s="60">
        <v>179</v>
      </c>
      <c r="C669" s="53" t="s">
        <v>377</v>
      </c>
      <c r="D669" s="54" t="s">
        <v>255</v>
      </c>
    </row>
    <row r="670" spans="1:4" x14ac:dyDescent="0.2">
      <c r="A670" s="59">
        <v>417</v>
      </c>
      <c r="B670" s="60">
        <v>209</v>
      </c>
      <c r="C670" s="53" t="s">
        <v>378</v>
      </c>
      <c r="D670" s="54" t="s">
        <v>255</v>
      </c>
    </row>
    <row r="671" spans="1:4" x14ac:dyDescent="0.2">
      <c r="A671" s="59">
        <v>418</v>
      </c>
      <c r="B671" s="60">
        <v>188</v>
      </c>
      <c r="C671" s="53" t="s">
        <v>379</v>
      </c>
      <c r="D671" s="54" t="s">
        <v>255</v>
      </c>
    </row>
    <row r="672" spans="1:4" x14ac:dyDescent="0.2">
      <c r="A672" s="59">
        <v>419</v>
      </c>
      <c r="B672" s="60">
        <v>176</v>
      </c>
      <c r="C672" s="53" t="s">
        <v>380</v>
      </c>
      <c r="D672" s="54" t="s">
        <v>255</v>
      </c>
    </row>
    <row r="673" spans="1:4" x14ac:dyDescent="0.2">
      <c r="A673" s="59">
        <v>420</v>
      </c>
      <c r="B673" s="60">
        <v>253</v>
      </c>
      <c r="C673" s="53" t="s">
        <v>381</v>
      </c>
      <c r="D673" s="54" t="s">
        <v>255</v>
      </c>
    </row>
    <row r="674" spans="1:4" x14ac:dyDescent="0.2">
      <c r="A674" s="59">
        <v>421</v>
      </c>
      <c r="B674" s="60">
        <v>222</v>
      </c>
      <c r="C674" s="53" t="s">
        <v>382</v>
      </c>
      <c r="D674" s="54" t="s">
        <v>255</v>
      </c>
    </row>
    <row r="675" spans="1:4" x14ac:dyDescent="0.2">
      <c r="A675" s="59">
        <v>422</v>
      </c>
      <c r="B675" s="60">
        <v>254</v>
      </c>
      <c r="C675" s="53" t="s">
        <v>383</v>
      </c>
      <c r="D675" s="54" t="s">
        <v>255</v>
      </c>
    </row>
    <row r="676" spans="1:4" x14ac:dyDescent="0.2">
      <c r="A676" s="59">
        <v>423</v>
      </c>
      <c r="B676" s="60">
        <v>255</v>
      </c>
      <c r="C676" s="53" t="s">
        <v>384</v>
      </c>
      <c r="D676" s="54" t="s">
        <v>255</v>
      </c>
    </row>
    <row r="677" spans="1:4" x14ac:dyDescent="0.2">
      <c r="A677" s="59">
        <v>424</v>
      </c>
      <c r="B677" s="60">
        <v>256</v>
      </c>
      <c r="C677" s="53" t="s">
        <v>385</v>
      </c>
      <c r="D677" s="54" t="s">
        <v>255</v>
      </c>
    </row>
    <row r="678" spans="1:4" x14ac:dyDescent="0.2">
      <c r="A678" s="59">
        <v>425</v>
      </c>
      <c r="B678" s="60">
        <v>1100</v>
      </c>
      <c r="C678" s="53" t="s">
        <v>386</v>
      </c>
      <c r="D678" s="54">
        <v>2</v>
      </c>
    </row>
    <row r="679" spans="1:4" x14ac:dyDescent="0.2">
      <c r="A679" s="59">
        <v>426</v>
      </c>
      <c r="B679" s="60">
        <v>1189</v>
      </c>
      <c r="C679" s="53" t="s">
        <v>294</v>
      </c>
      <c r="D679" s="54">
        <v>1</v>
      </c>
    </row>
    <row r="680" spans="1:4" x14ac:dyDescent="0.2">
      <c r="A680" s="59">
        <v>426</v>
      </c>
      <c r="B680" s="60">
        <v>1190</v>
      </c>
      <c r="C680" s="53" t="s">
        <v>294</v>
      </c>
      <c r="D680" s="54">
        <v>2</v>
      </c>
    </row>
    <row r="681" spans="1:4" x14ac:dyDescent="0.2">
      <c r="A681" s="59">
        <v>427</v>
      </c>
      <c r="B681" s="60">
        <v>1118</v>
      </c>
      <c r="C681" s="53" t="s">
        <v>387</v>
      </c>
      <c r="D681" s="54">
        <v>1</v>
      </c>
    </row>
    <row r="682" spans="1:4" x14ac:dyDescent="0.2">
      <c r="A682" s="59">
        <v>427</v>
      </c>
      <c r="B682" s="60">
        <v>1119</v>
      </c>
      <c r="C682" s="53" t="s">
        <v>387</v>
      </c>
      <c r="D682" s="54" t="s">
        <v>504</v>
      </c>
    </row>
    <row r="683" spans="1:4" x14ac:dyDescent="0.2">
      <c r="A683" s="59">
        <v>428</v>
      </c>
      <c r="B683" s="60">
        <v>258</v>
      </c>
      <c r="C683" s="53" t="s">
        <v>388</v>
      </c>
      <c r="D683" s="54" t="s">
        <v>389</v>
      </c>
    </row>
    <row r="684" spans="1:4" x14ac:dyDescent="0.2">
      <c r="A684" s="59">
        <v>428</v>
      </c>
      <c r="B684" s="60">
        <v>259</v>
      </c>
      <c r="C684" s="53" t="s">
        <v>388</v>
      </c>
      <c r="D684" s="54" t="s">
        <v>389</v>
      </c>
    </row>
    <row r="685" spans="1:4" x14ac:dyDescent="0.2">
      <c r="A685" s="59">
        <v>429</v>
      </c>
      <c r="B685" s="60">
        <v>260</v>
      </c>
      <c r="C685" s="53" t="s">
        <v>390</v>
      </c>
      <c r="D685" s="54" t="s">
        <v>389</v>
      </c>
    </row>
    <row r="686" spans="1:4" x14ac:dyDescent="0.2">
      <c r="A686" s="59">
        <v>429</v>
      </c>
      <c r="B686" s="60">
        <v>261</v>
      </c>
      <c r="C686" s="53" t="s">
        <v>390</v>
      </c>
      <c r="D686" s="54" t="s">
        <v>389</v>
      </c>
    </row>
    <row r="687" spans="1:4" x14ac:dyDescent="0.2">
      <c r="A687" s="59">
        <v>430</v>
      </c>
      <c r="B687" s="60">
        <v>264</v>
      </c>
      <c r="C687" s="53" t="s">
        <v>391</v>
      </c>
      <c r="D687" s="54" t="s">
        <v>389</v>
      </c>
    </row>
    <row r="688" spans="1:4" x14ac:dyDescent="0.2">
      <c r="A688" s="59">
        <v>430</v>
      </c>
      <c r="B688" s="60">
        <v>265</v>
      </c>
      <c r="C688" s="53" t="s">
        <v>391</v>
      </c>
      <c r="D688" s="54" t="s">
        <v>389</v>
      </c>
    </row>
    <row r="689" spans="1:4" x14ac:dyDescent="0.2">
      <c r="A689" s="59">
        <v>431</v>
      </c>
      <c r="B689" s="60">
        <v>262</v>
      </c>
      <c r="C689" s="53" t="s">
        <v>392</v>
      </c>
      <c r="D689" s="54" t="s">
        <v>389</v>
      </c>
    </row>
    <row r="690" spans="1:4" x14ac:dyDescent="0.2">
      <c r="A690" s="59">
        <v>431</v>
      </c>
      <c r="B690" s="60">
        <v>263</v>
      </c>
      <c r="C690" s="53" t="s">
        <v>392</v>
      </c>
      <c r="D690" s="54" t="s">
        <v>389</v>
      </c>
    </row>
    <row r="691" spans="1:4" x14ac:dyDescent="0.2">
      <c r="A691" s="59">
        <v>432</v>
      </c>
      <c r="B691" s="60">
        <v>1397</v>
      </c>
      <c r="C691" s="53" t="s">
        <v>294</v>
      </c>
      <c r="D691" s="54">
        <v>1</v>
      </c>
    </row>
    <row r="692" spans="1:4" x14ac:dyDescent="0.2">
      <c r="A692" s="59">
        <v>432</v>
      </c>
      <c r="B692" s="60">
        <v>1398</v>
      </c>
      <c r="C692" s="53" t="s">
        <v>294</v>
      </c>
      <c r="D692" s="54">
        <v>2</v>
      </c>
    </row>
    <row r="693" spans="1:4" x14ac:dyDescent="0.2">
      <c r="A693" s="59">
        <v>434</v>
      </c>
      <c r="B693" s="60">
        <v>269</v>
      </c>
      <c r="C693" s="53" t="s">
        <v>393</v>
      </c>
      <c r="D693" s="54" t="s">
        <v>501</v>
      </c>
    </row>
    <row r="694" spans="1:4" x14ac:dyDescent="0.2">
      <c r="A694" s="59">
        <v>435</v>
      </c>
      <c r="B694" s="60">
        <v>270</v>
      </c>
      <c r="C694" s="53" t="s">
        <v>394</v>
      </c>
      <c r="D694" s="54">
        <v>1</v>
      </c>
    </row>
    <row r="695" spans="1:4" x14ac:dyDescent="0.2">
      <c r="A695" s="59">
        <v>435</v>
      </c>
      <c r="B695" s="60">
        <v>271</v>
      </c>
      <c r="C695" s="53" t="s">
        <v>394</v>
      </c>
      <c r="D695" s="54">
        <v>1</v>
      </c>
    </row>
    <row r="696" spans="1:4" x14ac:dyDescent="0.2">
      <c r="A696" s="59">
        <v>435</v>
      </c>
      <c r="B696" s="60">
        <v>272</v>
      </c>
      <c r="C696" s="53" t="s">
        <v>394</v>
      </c>
      <c r="D696" s="54">
        <v>2</v>
      </c>
    </row>
    <row r="697" spans="1:4" x14ac:dyDescent="0.2">
      <c r="A697" s="59">
        <v>436</v>
      </c>
      <c r="B697" s="60">
        <v>273</v>
      </c>
      <c r="C697" s="53" t="s">
        <v>395</v>
      </c>
      <c r="D697" s="54">
        <v>1</v>
      </c>
    </row>
    <row r="698" spans="1:4" x14ac:dyDescent="0.2">
      <c r="A698" s="59">
        <v>436</v>
      </c>
      <c r="B698" s="60">
        <v>274</v>
      </c>
      <c r="C698" s="53" t="s">
        <v>395</v>
      </c>
      <c r="D698" s="54">
        <v>1</v>
      </c>
    </row>
    <row r="699" spans="1:4" x14ac:dyDescent="0.2">
      <c r="A699" s="59">
        <v>436</v>
      </c>
      <c r="B699" s="60">
        <v>275</v>
      </c>
      <c r="C699" s="53" t="s">
        <v>395</v>
      </c>
      <c r="D699" s="54">
        <v>2</v>
      </c>
    </row>
    <row r="700" spans="1:4" x14ac:dyDescent="0.2">
      <c r="A700" s="59">
        <v>437</v>
      </c>
      <c r="B700" s="60">
        <v>1403</v>
      </c>
      <c r="C700" s="53" t="s">
        <v>396</v>
      </c>
      <c r="D700" s="54">
        <v>2</v>
      </c>
    </row>
    <row r="701" spans="1:4" x14ac:dyDescent="0.2">
      <c r="A701" s="59">
        <v>437</v>
      </c>
      <c r="B701" s="60">
        <v>1404</v>
      </c>
      <c r="C701" s="53" t="s">
        <v>396</v>
      </c>
      <c r="D701" s="54">
        <v>1</v>
      </c>
    </row>
    <row r="702" spans="1:4" x14ac:dyDescent="0.2">
      <c r="A702" s="59">
        <v>437</v>
      </c>
      <c r="B702" s="60">
        <v>1405</v>
      </c>
      <c r="C702" s="53" t="s">
        <v>396</v>
      </c>
      <c r="D702" s="54">
        <v>1</v>
      </c>
    </row>
    <row r="703" spans="1:4" x14ac:dyDescent="0.2">
      <c r="A703" s="59">
        <v>439</v>
      </c>
      <c r="B703" s="60">
        <v>346</v>
      </c>
      <c r="C703" s="53" t="s">
        <v>397</v>
      </c>
      <c r="D703" s="54">
        <v>2</v>
      </c>
    </row>
    <row r="704" spans="1:4" x14ac:dyDescent="0.2">
      <c r="A704" s="59">
        <v>439</v>
      </c>
      <c r="B704" s="60">
        <v>349</v>
      </c>
      <c r="C704" s="53" t="s">
        <v>397</v>
      </c>
      <c r="D704" s="54">
        <v>1</v>
      </c>
    </row>
    <row r="705" spans="1:4" x14ac:dyDescent="0.2">
      <c r="A705" s="59">
        <v>440</v>
      </c>
      <c r="B705" s="60">
        <v>210</v>
      </c>
      <c r="C705" s="53" t="s">
        <v>398</v>
      </c>
      <c r="D705" s="54">
        <v>2</v>
      </c>
    </row>
    <row r="706" spans="1:4" x14ac:dyDescent="0.2">
      <c r="A706" s="59">
        <v>440</v>
      </c>
      <c r="B706" s="60">
        <v>347</v>
      </c>
      <c r="C706" s="53" t="s">
        <v>398</v>
      </c>
      <c r="D706" s="54" t="s">
        <v>501</v>
      </c>
    </row>
    <row r="707" spans="1:4" x14ac:dyDescent="0.2">
      <c r="A707" s="59">
        <v>440</v>
      </c>
      <c r="B707" s="60">
        <v>348</v>
      </c>
      <c r="C707" s="53" t="s">
        <v>398</v>
      </c>
      <c r="D707" s="54" t="s">
        <v>501</v>
      </c>
    </row>
    <row r="708" spans="1:4" x14ac:dyDescent="0.2">
      <c r="A708" s="59">
        <v>441</v>
      </c>
      <c r="B708" s="60">
        <v>206</v>
      </c>
      <c r="C708" s="53" t="s">
        <v>298</v>
      </c>
      <c r="D708" s="54">
        <v>2</v>
      </c>
    </row>
    <row r="709" spans="1:4" x14ac:dyDescent="0.2">
      <c r="A709" s="59">
        <v>441</v>
      </c>
      <c r="B709" s="60">
        <v>350</v>
      </c>
      <c r="C709" s="53" t="s">
        <v>298</v>
      </c>
      <c r="D709" s="54">
        <v>1</v>
      </c>
    </row>
    <row r="710" spans="1:4" x14ac:dyDescent="0.2">
      <c r="A710" s="59">
        <v>441</v>
      </c>
      <c r="B710" s="60">
        <v>351</v>
      </c>
      <c r="C710" s="53" t="s">
        <v>298</v>
      </c>
      <c r="D710" s="54">
        <v>1</v>
      </c>
    </row>
    <row r="711" spans="1:4" x14ac:dyDescent="0.2">
      <c r="A711" s="59">
        <v>441</v>
      </c>
      <c r="B711" s="60">
        <v>352</v>
      </c>
      <c r="C711" s="53" t="s">
        <v>298</v>
      </c>
      <c r="D711" s="54">
        <v>1</v>
      </c>
    </row>
    <row r="712" spans="1:4" x14ac:dyDescent="0.2">
      <c r="A712" s="59">
        <v>442</v>
      </c>
      <c r="B712" s="60">
        <v>356</v>
      </c>
      <c r="C712" s="53" t="s">
        <v>294</v>
      </c>
      <c r="D712" s="54" t="s">
        <v>501</v>
      </c>
    </row>
    <row r="713" spans="1:4" x14ac:dyDescent="0.2">
      <c r="A713" s="59">
        <v>442</v>
      </c>
      <c r="B713" s="60">
        <v>357</v>
      </c>
      <c r="C713" s="53" t="s">
        <v>294</v>
      </c>
      <c r="D713" s="54" t="s">
        <v>501</v>
      </c>
    </row>
    <row r="714" spans="1:4" x14ac:dyDescent="0.2">
      <c r="A714" s="59">
        <v>443</v>
      </c>
      <c r="B714" s="60">
        <v>358</v>
      </c>
      <c r="C714" s="53" t="s">
        <v>336</v>
      </c>
      <c r="D714" s="54">
        <v>1</v>
      </c>
    </row>
    <row r="715" spans="1:4" x14ac:dyDescent="0.2">
      <c r="A715" s="59">
        <v>443</v>
      </c>
      <c r="B715" s="60">
        <v>359</v>
      </c>
      <c r="C715" s="53" t="s">
        <v>336</v>
      </c>
      <c r="D715" s="54" t="s">
        <v>508</v>
      </c>
    </row>
    <row r="716" spans="1:4" x14ac:dyDescent="0.2">
      <c r="A716" s="59">
        <v>444</v>
      </c>
      <c r="B716" s="60">
        <v>208</v>
      </c>
      <c r="C716" s="53" t="s">
        <v>339</v>
      </c>
      <c r="D716" s="54">
        <v>2</v>
      </c>
    </row>
    <row r="717" spans="1:4" x14ac:dyDescent="0.2">
      <c r="A717" s="59">
        <v>444</v>
      </c>
      <c r="B717" s="60">
        <v>358</v>
      </c>
      <c r="C717" s="53" t="s">
        <v>339</v>
      </c>
      <c r="D717" s="54" t="s">
        <v>511</v>
      </c>
    </row>
    <row r="718" spans="1:4" x14ac:dyDescent="0.2">
      <c r="A718" s="59">
        <v>444</v>
      </c>
      <c r="B718" s="60">
        <v>360</v>
      </c>
      <c r="C718" s="53" t="s">
        <v>339</v>
      </c>
      <c r="D718" s="54" t="s">
        <v>511</v>
      </c>
    </row>
    <row r="719" spans="1:4" x14ac:dyDescent="0.2">
      <c r="A719" s="59">
        <v>445</v>
      </c>
      <c r="B719" s="60">
        <v>1406</v>
      </c>
      <c r="C719" s="53" t="s">
        <v>399</v>
      </c>
      <c r="D719" s="54">
        <v>1</v>
      </c>
    </row>
    <row r="720" spans="1:4" x14ac:dyDescent="0.2">
      <c r="A720" s="59">
        <v>445</v>
      </c>
      <c r="B720" s="60">
        <v>1407</v>
      </c>
      <c r="C720" s="53" t="s">
        <v>399</v>
      </c>
      <c r="D720" s="54">
        <v>2</v>
      </c>
    </row>
    <row r="721" spans="1:4" x14ac:dyDescent="0.2">
      <c r="A721" s="59">
        <v>446</v>
      </c>
      <c r="B721" s="60">
        <v>1408</v>
      </c>
      <c r="C721" s="53" t="s">
        <v>399</v>
      </c>
      <c r="D721" s="54">
        <v>1</v>
      </c>
    </row>
    <row r="722" spans="1:4" x14ac:dyDescent="0.2">
      <c r="A722" s="59">
        <v>446</v>
      </c>
      <c r="B722" s="60">
        <v>1409</v>
      </c>
      <c r="C722" s="53" t="s">
        <v>399</v>
      </c>
      <c r="D722" s="54">
        <v>2</v>
      </c>
    </row>
    <row r="723" spans="1:4" x14ac:dyDescent="0.2">
      <c r="A723" s="59">
        <v>447</v>
      </c>
      <c r="B723" s="60">
        <v>206</v>
      </c>
      <c r="C723" s="53" t="s">
        <v>310</v>
      </c>
      <c r="D723" s="54">
        <v>2</v>
      </c>
    </row>
    <row r="724" spans="1:4" x14ac:dyDescent="0.2">
      <c r="A724" s="59">
        <v>448</v>
      </c>
      <c r="B724" s="60">
        <v>1125</v>
      </c>
      <c r="C724" s="53" t="s">
        <v>310</v>
      </c>
      <c r="D724" s="54">
        <v>2</v>
      </c>
    </row>
    <row r="725" spans="1:4" x14ac:dyDescent="0.2">
      <c r="A725" s="59">
        <v>449</v>
      </c>
      <c r="B725" s="60">
        <v>1127</v>
      </c>
      <c r="C725" s="53" t="s">
        <v>310</v>
      </c>
      <c r="D725" s="54">
        <v>2</v>
      </c>
    </row>
    <row r="726" spans="1:4" x14ac:dyDescent="0.2">
      <c r="A726" s="59">
        <v>450</v>
      </c>
      <c r="B726" s="60">
        <v>1129</v>
      </c>
      <c r="C726" s="53" t="s">
        <v>310</v>
      </c>
      <c r="D726" s="54">
        <v>2</v>
      </c>
    </row>
    <row r="727" spans="1:4" x14ac:dyDescent="0.2">
      <c r="A727" s="59">
        <v>451</v>
      </c>
      <c r="B727" s="60">
        <v>1140</v>
      </c>
      <c r="C727" s="53" t="s">
        <v>310</v>
      </c>
      <c r="D727" s="54">
        <v>2</v>
      </c>
    </row>
    <row r="728" spans="1:4" x14ac:dyDescent="0.2">
      <c r="A728" s="59">
        <v>452</v>
      </c>
      <c r="B728" s="60">
        <v>1142</v>
      </c>
      <c r="C728" s="53" t="s">
        <v>310</v>
      </c>
      <c r="D728" s="54">
        <v>2</v>
      </c>
    </row>
    <row r="729" spans="1:4" x14ac:dyDescent="0.2">
      <c r="A729" s="59">
        <v>453</v>
      </c>
      <c r="B729" s="60">
        <v>1144</v>
      </c>
      <c r="C729" s="53" t="s">
        <v>310</v>
      </c>
      <c r="D729" s="54">
        <v>2</v>
      </c>
    </row>
    <row r="730" spans="1:4" x14ac:dyDescent="0.2">
      <c r="A730" s="59">
        <v>454</v>
      </c>
      <c r="B730" s="60">
        <v>1146</v>
      </c>
      <c r="C730" s="53" t="s">
        <v>310</v>
      </c>
      <c r="D730" s="54">
        <v>2</v>
      </c>
    </row>
    <row r="731" spans="1:4" x14ac:dyDescent="0.2">
      <c r="A731" s="59">
        <v>455</v>
      </c>
      <c r="B731" s="60">
        <v>1148</v>
      </c>
      <c r="C731" s="53" t="s">
        <v>310</v>
      </c>
      <c r="D731" s="54">
        <v>2</v>
      </c>
    </row>
    <row r="732" spans="1:4" x14ac:dyDescent="0.2">
      <c r="A732" s="59">
        <v>456</v>
      </c>
      <c r="B732" s="60">
        <v>1150</v>
      </c>
      <c r="C732" s="53" t="s">
        <v>310</v>
      </c>
      <c r="D732" s="54">
        <v>2</v>
      </c>
    </row>
    <row r="733" spans="1:4" x14ac:dyDescent="0.2">
      <c r="A733" s="59">
        <v>459</v>
      </c>
      <c r="B733" s="60">
        <v>1398</v>
      </c>
      <c r="C733" s="53" t="s">
        <v>310</v>
      </c>
      <c r="D733" s="54">
        <v>2</v>
      </c>
    </row>
    <row r="734" spans="1:4" x14ac:dyDescent="0.2">
      <c r="A734" s="59">
        <v>460</v>
      </c>
      <c r="B734" s="60">
        <v>361</v>
      </c>
      <c r="C734" s="53" t="s">
        <v>400</v>
      </c>
      <c r="D734" s="54" t="s">
        <v>255</v>
      </c>
    </row>
    <row r="735" spans="1:4" x14ac:dyDescent="0.2">
      <c r="A735" s="59">
        <v>461</v>
      </c>
      <c r="B735" s="60">
        <v>361</v>
      </c>
      <c r="C735" s="53" t="s">
        <v>400</v>
      </c>
      <c r="D735" s="54" t="s">
        <v>255</v>
      </c>
    </row>
    <row r="736" spans="1:4" x14ac:dyDescent="0.2">
      <c r="A736" s="59">
        <v>462</v>
      </c>
      <c r="B736" s="60">
        <v>362</v>
      </c>
      <c r="C736" s="53" t="s">
        <v>401</v>
      </c>
      <c r="D736" s="54" t="s">
        <v>255</v>
      </c>
    </row>
    <row r="737" spans="1:4" x14ac:dyDescent="0.2">
      <c r="A737" s="59">
        <v>463</v>
      </c>
      <c r="B737" s="60">
        <v>363</v>
      </c>
      <c r="C737" s="53" t="s">
        <v>402</v>
      </c>
      <c r="D737" s="54" t="s">
        <v>255</v>
      </c>
    </row>
    <row r="738" spans="1:4" x14ac:dyDescent="0.2">
      <c r="A738" s="59">
        <v>464</v>
      </c>
      <c r="B738" s="60">
        <v>364</v>
      </c>
      <c r="C738" s="53" t="s">
        <v>403</v>
      </c>
      <c r="D738" s="54">
        <v>1</v>
      </c>
    </row>
    <row r="739" spans="1:4" x14ac:dyDescent="0.2">
      <c r="A739" s="59">
        <v>464</v>
      </c>
      <c r="B739" s="60">
        <v>365</v>
      </c>
      <c r="C739" s="53" t="s">
        <v>403</v>
      </c>
      <c r="D739" s="54">
        <v>1</v>
      </c>
    </row>
    <row r="740" spans="1:4" x14ac:dyDescent="0.2">
      <c r="A740" s="59">
        <v>465</v>
      </c>
      <c r="B740" s="60">
        <v>1410</v>
      </c>
      <c r="C740" s="53" t="s">
        <v>404</v>
      </c>
      <c r="D740" s="54">
        <v>1</v>
      </c>
    </row>
    <row r="741" spans="1:4" x14ac:dyDescent="0.2">
      <c r="A741" s="59">
        <v>465</v>
      </c>
      <c r="B741" s="60">
        <v>1411</v>
      </c>
      <c r="C741" s="53" t="s">
        <v>404</v>
      </c>
      <c r="D741" s="54">
        <v>1</v>
      </c>
    </row>
    <row r="742" spans="1:4" x14ac:dyDescent="0.2">
      <c r="A742" s="59">
        <v>466</v>
      </c>
      <c r="B742" s="60">
        <v>366</v>
      </c>
      <c r="C742" s="53" t="s">
        <v>405</v>
      </c>
      <c r="D742" s="54" t="s">
        <v>501</v>
      </c>
    </row>
    <row r="743" spans="1:4" x14ac:dyDescent="0.2">
      <c r="A743" s="59">
        <v>467</v>
      </c>
      <c r="B743" s="60">
        <v>367</v>
      </c>
      <c r="C743" s="53" t="s">
        <v>405</v>
      </c>
      <c r="D743" s="54" t="s">
        <v>501</v>
      </c>
    </row>
    <row r="744" spans="1:4" x14ac:dyDescent="0.2">
      <c r="A744" s="59">
        <v>468</v>
      </c>
      <c r="B744" s="60">
        <v>368</v>
      </c>
      <c r="C744" s="53" t="s">
        <v>405</v>
      </c>
      <c r="D744" s="54" t="s">
        <v>501</v>
      </c>
    </row>
    <row r="745" spans="1:4" x14ac:dyDescent="0.2">
      <c r="A745" s="59">
        <v>469</v>
      </c>
      <c r="B745" s="60">
        <v>369</v>
      </c>
      <c r="C745" s="53" t="s">
        <v>405</v>
      </c>
      <c r="D745" s="54" t="s">
        <v>501</v>
      </c>
    </row>
    <row r="746" spans="1:4" x14ac:dyDescent="0.2">
      <c r="A746" s="59">
        <v>470</v>
      </c>
      <c r="B746" s="60">
        <v>370</v>
      </c>
      <c r="C746" s="53" t="s">
        <v>405</v>
      </c>
      <c r="D746" s="54" t="s">
        <v>501</v>
      </c>
    </row>
    <row r="747" spans="1:4" x14ac:dyDescent="0.2">
      <c r="A747" s="59">
        <v>473</v>
      </c>
      <c r="B747" s="60">
        <v>1412</v>
      </c>
      <c r="C747" s="53" t="s">
        <v>406</v>
      </c>
      <c r="D747" s="54">
        <v>1</v>
      </c>
    </row>
    <row r="748" spans="1:4" x14ac:dyDescent="0.2">
      <c r="A748" s="59">
        <v>473</v>
      </c>
      <c r="B748" s="60">
        <v>1413</v>
      </c>
      <c r="C748" s="53" t="s">
        <v>406</v>
      </c>
      <c r="D748" s="54">
        <v>2</v>
      </c>
    </row>
    <row r="749" spans="1:4" x14ac:dyDescent="0.2">
      <c r="A749" s="59">
        <v>474</v>
      </c>
      <c r="B749" s="60">
        <v>1414</v>
      </c>
      <c r="C749" s="53" t="s">
        <v>407</v>
      </c>
      <c r="D749" s="54" t="s">
        <v>255</v>
      </c>
    </row>
    <row r="750" spans="1:4" x14ac:dyDescent="0.2">
      <c r="A750" s="59">
        <v>475</v>
      </c>
      <c r="B750" s="60">
        <v>1415</v>
      </c>
      <c r="C750" s="53" t="s">
        <v>408</v>
      </c>
      <c r="D750" s="54">
        <v>1</v>
      </c>
    </row>
    <row r="751" spans="1:4" x14ac:dyDescent="0.2">
      <c r="A751" s="59">
        <v>475</v>
      </c>
      <c r="B751" s="60">
        <v>1416</v>
      </c>
      <c r="C751" s="53" t="s">
        <v>408</v>
      </c>
      <c r="D751" s="54">
        <v>2</v>
      </c>
    </row>
    <row r="752" spans="1:4" x14ac:dyDescent="0.2">
      <c r="A752" s="59">
        <v>476</v>
      </c>
      <c r="B752" s="60">
        <v>1417</v>
      </c>
      <c r="C752" s="53" t="s">
        <v>409</v>
      </c>
      <c r="D752" s="54" t="s">
        <v>255</v>
      </c>
    </row>
    <row r="753" spans="1:4" x14ac:dyDescent="0.2">
      <c r="A753" s="59">
        <v>477</v>
      </c>
      <c r="B753" s="60">
        <v>1418</v>
      </c>
      <c r="C753" s="53" t="s">
        <v>409</v>
      </c>
      <c r="D753" s="54" t="s">
        <v>255</v>
      </c>
    </row>
    <row r="754" spans="1:4" x14ac:dyDescent="0.2">
      <c r="A754" s="59">
        <v>478</v>
      </c>
      <c r="B754" s="60">
        <v>1419</v>
      </c>
      <c r="C754" s="53" t="s">
        <v>339</v>
      </c>
      <c r="D754" s="54">
        <v>1</v>
      </c>
    </row>
    <row r="755" spans="1:4" x14ac:dyDescent="0.2">
      <c r="A755" s="59">
        <v>478</v>
      </c>
      <c r="B755" s="60">
        <v>1420</v>
      </c>
      <c r="C755" s="53" t="s">
        <v>339</v>
      </c>
      <c r="D755" s="54">
        <v>1</v>
      </c>
    </row>
    <row r="756" spans="1:4" x14ac:dyDescent="0.2">
      <c r="A756" s="59">
        <v>478</v>
      </c>
      <c r="B756" s="60">
        <v>1421</v>
      </c>
      <c r="C756" s="53" t="s">
        <v>339</v>
      </c>
      <c r="D756" s="54">
        <v>2</v>
      </c>
    </row>
    <row r="757" spans="1:4" x14ac:dyDescent="0.2">
      <c r="A757" s="59">
        <v>479</v>
      </c>
      <c r="B757" s="60">
        <v>1424</v>
      </c>
      <c r="C757" s="53" t="s">
        <v>397</v>
      </c>
      <c r="D757" s="54">
        <v>2</v>
      </c>
    </row>
    <row r="758" spans="1:4" x14ac:dyDescent="0.2">
      <c r="A758" s="59">
        <v>479</v>
      </c>
      <c r="B758" s="60">
        <v>1425</v>
      </c>
      <c r="C758" s="53" t="s">
        <v>397</v>
      </c>
      <c r="D758" s="54">
        <v>1</v>
      </c>
    </row>
    <row r="759" spans="1:4" x14ac:dyDescent="0.2">
      <c r="A759" s="59">
        <v>480</v>
      </c>
      <c r="B759" s="60">
        <v>1426</v>
      </c>
      <c r="C759" s="53" t="s">
        <v>397</v>
      </c>
      <c r="D759" s="54">
        <v>2</v>
      </c>
    </row>
    <row r="760" spans="1:4" x14ac:dyDescent="0.2">
      <c r="A760" s="59">
        <v>480</v>
      </c>
      <c r="B760" s="60">
        <v>1427</v>
      </c>
      <c r="C760" s="53" t="s">
        <v>397</v>
      </c>
      <c r="D760" s="54">
        <v>1</v>
      </c>
    </row>
    <row r="761" spans="1:4" x14ac:dyDescent="0.2">
      <c r="A761" s="59">
        <v>481</v>
      </c>
      <c r="B761" s="60">
        <v>1428</v>
      </c>
      <c r="C761" s="53" t="s">
        <v>397</v>
      </c>
      <c r="D761" s="54">
        <v>2</v>
      </c>
    </row>
    <row r="762" spans="1:4" x14ac:dyDescent="0.2">
      <c r="A762" s="59">
        <v>481</v>
      </c>
      <c r="B762" s="60">
        <v>1429</v>
      </c>
      <c r="C762" s="53" t="s">
        <v>397</v>
      </c>
      <c r="D762" s="54">
        <v>1</v>
      </c>
    </row>
    <row r="763" spans="1:4" x14ac:dyDescent="0.2">
      <c r="A763" s="59">
        <v>482</v>
      </c>
      <c r="B763" s="60">
        <v>378</v>
      </c>
      <c r="C763" s="53" t="s">
        <v>410</v>
      </c>
      <c r="D763" s="54" t="s">
        <v>411</v>
      </c>
    </row>
    <row r="764" spans="1:4" x14ac:dyDescent="0.2">
      <c r="A764" s="59">
        <v>483</v>
      </c>
      <c r="B764" s="60">
        <v>379</v>
      </c>
      <c r="C764" s="53" t="s">
        <v>412</v>
      </c>
      <c r="D764" s="54" t="s">
        <v>411</v>
      </c>
    </row>
    <row r="765" spans="1:4" x14ac:dyDescent="0.2">
      <c r="A765" s="59">
        <v>484</v>
      </c>
      <c r="B765" s="60">
        <v>380</v>
      </c>
      <c r="C765" s="53" t="s">
        <v>413</v>
      </c>
      <c r="D765" s="54" t="s">
        <v>411</v>
      </c>
    </row>
    <row r="766" spans="1:4" x14ac:dyDescent="0.2">
      <c r="A766" s="59">
        <v>485</v>
      </c>
      <c r="B766" s="60">
        <v>381</v>
      </c>
      <c r="C766" s="53" t="s">
        <v>414</v>
      </c>
      <c r="D766" s="54" t="s">
        <v>411</v>
      </c>
    </row>
    <row r="767" spans="1:4" x14ac:dyDescent="0.2">
      <c r="A767" s="59">
        <v>486</v>
      </c>
      <c r="B767" s="60">
        <v>382</v>
      </c>
      <c r="C767" s="53" t="s">
        <v>415</v>
      </c>
      <c r="D767" s="54" t="s">
        <v>411</v>
      </c>
    </row>
    <row r="768" spans="1:4" x14ac:dyDescent="0.2">
      <c r="A768" s="59">
        <v>487</v>
      </c>
      <c r="B768" s="60">
        <v>383</v>
      </c>
      <c r="C768" s="53" t="s">
        <v>416</v>
      </c>
      <c r="D768" s="54" t="s">
        <v>411</v>
      </c>
    </row>
    <row r="769" spans="1:4" x14ac:dyDescent="0.2">
      <c r="A769" s="59">
        <v>488</v>
      </c>
      <c r="B769" s="60">
        <v>384</v>
      </c>
      <c r="C769" s="53" t="s">
        <v>417</v>
      </c>
      <c r="D769" s="54" t="s">
        <v>411</v>
      </c>
    </row>
    <row r="770" spans="1:4" x14ac:dyDescent="0.2">
      <c r="A770" s="59">
        <v>489</v>
      </c>
      <c r="B770" s="60">
        <v>385</v>
      </c>
      <c r="C770" s="53" t="s">
        <v>418</v>
      </c>
      <c r="D770" s="54" t="s">
        <v>411</v>
      </c>
    </row>
    <row r="771" spans="1:4" x14ac:dyDescent="0.2">
      <c r="A771" s="59">
        <v>490</v>
      </c>
      <c r="B771" s="60">
        <v>386</v>
      </c>
      <c r="C771" s="53" t="s">
        <v>419</v>
      </c>
      <c r="D771" s="54" t="s">
        <v>411</v>
      </c>
    </row>
    <row r="772" spans="1:4" x14ac:dyDescent="0.2">
      <c r="A772" s="59">
        <v>491</v>
      </c>
      <c r="B772" s="60">
        <v>387</v>
      </c>
      <c r="C772" s="53" t="s">
        <v>420</v>
      </c>
      <c r="D772" s="54" t="s">
        <v>411</v>
      </c>
    </row>
    <row r="773" spans="1:4" x14ac:dyDescent="0.2">
      <c r="A773" s="59">
        <v>492</v>
      </c>
      <c r="B773" s="60">
        <v>388</v>
      </c>
      <c r="C773" s="53" t="s">
        <v>421</v>
      </c>
      <c r="D773" s="54" t="s">
        <v>411</v>
      </c>
    </row>
    <row r="774" spans="1:4" x14ac:dyDescent="0.2">
      <c r="A774" s="59">
        <v>493</v>
      </c>
      <c r="B774" s="60">
        <v>389</v>
      </c>
      <c r="C774" s="53" t="s">
        <v>422</v>
      </c>
      <c r="D774" s="54" t="s">
        <v>411</v>
      </c>
    </row>
    <row r="775" spans="1:4" x14ac:dyDescent="0.2">
      <c r="A775" s="59">
        <v>494</v>
      </c>
      <c r="B775" s="60">
        <v>390</v>
      </c>
      <c r="C775" s="53" t="s">
        <v>423</v>
      </c>
      <c r="D775" s="54" t="s">
        <v>411</v>
      </c>
    </row>
    <row r="776" spans="1:4" x14ac:dyDescent="0.2">
      <c r="A776" s="59">
        <v>495</v>
      </c>
      <c r="B776" s="60">
        <v>391</v>
      </c>
      <c r="C776" s="53" t="s">
        <v>424</v>
      </c>
      <c r="D776" s="54" t="s">
        <v>411</v>
      </c>
    </row>
    <row r="777" spans="1:4" x14ac:dyDescent="0.2">
      <c r="A777" s="59">
        <v>496</v>
      </c>
      <c r="B777" s="60">
        <v>392</v>
      </c>
      <c r="C777" s="53" t="s">
        <v>425</v>
      </c>
      <c r="D777" s="54" t="s">
        <v>411</v>
      </c>
    </row>
    <row r="778" spans="1:4" x14ac:dyDescent="0.2">
      <c r="A778" s="59">
        <v>497</v>
      </c>
      <c r="B778" s="60">
        <v>393</v>
      </c>
      <c r="C778" s="53" t="s">
        <v>426</v>
      </c>
      <c r="D778" s="54" t="s">
        <v>411</v>
      </c>
    </row>
    <row r="779" spans="1:4" x14ac:dyDescent="0.2">
      <c r="A779" s="59">
        <v>498</v>
      </c>
      <c r="B779" s="60">
        <v>394</v>
      </c>
      <c r="C779" s="53" t="s">
        <v>427</v>
      </c>
      <c r="D779" s="54" t="s">
        <v>411</v>
      </c>
    </row>
    <row r="780" spans="1:4" x14ac:dyDescent="0.2">
      <c r="A780" s="59">
        <v>701</v>
      </c>
      <c r="B780" s="60">
        <v>343</v>
      </c>
      <c r="C780" s="53" t="s">
        <v>428</v>
      </c>
      <c r="D780" s="54" t="s">
        <v>255</v>
      </c>
    </row>
    <row r="781" spans="1:4" x14ac:dyDescent="0.2">
      <c r="A781" s="59">
        <v>702</v>
      </c>
      <c r="B781" s="60">
        <v>344</v>
      </c>
      <c r="C781" s="53" t="s">
        <v>428</v>
      </c>
      <c r="D781" s="54" t="s">
        <v>255</v>
      </c>
    </row>
    <row r="782" spans="1:4" x14ac:dyDescent="0.2">
      <c r="A782" s="59">
        <v>703</v>
      </c>
      <c r="B782" s="60">
        <v>317</v>
      </c>
      <c r="C782" s="53" t="s">
        <v>362</v>
      </c>
      <c r="D782" s="54" t="s">
        <v>255</v>
      </c>
    </row>
    <row r="783" spans="1:4" x14ac:dyDescent="0.2">
      <c r="A783" s="59">
        <v>704</v>
      </c>
      <c r="B783" s="60">
        <v>318</v>
      </c>
      <c r="C783" s="53" t="s">
        <v>362</v>
      </c>
      <c r="D783" s="54" t="s">
        <v>255</v>
      </c>
    </row>
    <row r="784" spans="1:4" x14ac:dyDescent="0.2">
      <c r="A784" s="59">
        <v>705</v>
      </c>
      <c r="B784" s="60">
        <v>319</v>
      </c>
      <c r="C784" s="53" t="s">
        <v>362</v>
      </c>
      <c r="D784" s="54" t="s">
        <v>255</v>
      </c>
    </row>
    <row r="785" spans="1:4" x14ac:dyDescent="0.2">
      <c r="A785" s="59">
        <v>706</v>
      </c>
      <c r="B785" s="60">
        <v>320</v>
      </c>
      <c r="C785" s="53" t="s">
        <v>362</v>
      </c>
      <c r="D785" s="54" t="s">
        <v>255</v>
      </c>
    </row>
    <row r="786" spans="1:4" x14ac:dyDescent="0.2">
      <c r="A786" s="59">
        <v>707</v>
      </c>
      <c r="B786" s="60">
        <v>321</v>
      </c>
      <c r="C786" s="53" t="s">
        <v>362</v>
      </c>
      <c r="D786" s="54" t="s">
        <v>255</v>
      </c>
    </row>
    <row r="787" spans="1:4" x14ac:dyDescent="0.2">
      <c r="A787" s="59">
        <v>708</v>
      </c>
      <c r="B787" s="60">
        <v>322</v>
      </c>
      <c r="C787" s="53" t="s">
        <v>362</v>
      </c>
      <c r="D787" s="54" t="s">
        <v>255</v>
      </c>
    </row>
    <row r="788" spans="1:4" x14ac:dyDescent="0.2">
      <c r="A788" s="59">
        <v>709</v>
      </c>
      <c r="B788" s="60">
        <v>323</v>
      </c>
      <c r="C788" s="53" t="s">
        <v>362</v>
      </c>
      <c r="D788" s="54" t="s">
        <v>255</v>
      </c>
    </row>
    <row r="789" spans="1:4" x14ac:dyDescent="0.2">
      <c r="A789" s="59">
        <v>710</v>
      </c>
      <c r="B789" s="60">
        <v>324</v>
      </c>
      <c r="C789" s="53" t="s">
        <v>362</v>
      </c>
      <c r="D789" s="54" t="s">
        <v>255</v>
      </c>
    </row>
    <row r="790" spans="1:4" x14ac:dyDescent="0.2">
      <c r="A790" s="59">
        <v>711</v>
      </c>
      <c r="B790" s="60">
        <v>325</v>
      </c>
      <c r="C790" s="53" t="s">
        <v>362</v>
      </c>
      <c r="D790" s="54" t="s">
        <v>255</v>
      </c>
    </row>
    <row r="791" spans="1:4" x14ac:dyDescent="0.2">
      <c r="A791" s="59">
        <v>712</v>
      </c>
      <c r="B791" s="60">
        <v>326</v>
      </c>
      <c r="C791" s="53" t="s">
        <v>429</v>
      </c>
      <c r="D791" s="54" t="s">
        <v>255</v>
      </c>
    </row>
    <row r="792" spans="1:4" x14ac:dyDescent="0.2">
      <c r="A792" s="59">
        <v>713</v>
      </c>
      <c r="B792" s="60">
        <v>328</v>
      </c>
      <c r="C792" s="53" t="s">
        <v>429</v>
      </c>
      <c r="D792" s="54" t="s">
        <v>255</v>
      </c>
    </row>
    <row r="793" spans="1:4" x14ac:dyDescent="0.2">
      <c r="A793" s="59">
        <v>714</v>
      </c>
      <c r="B793" s="60">
        <v>329</v>
      </c>
      <c r="C793" s="53" t="s">
        <v>429</v>
      </c>
      <c r="D793" s="54" t="s">
        <v>255</v>
      </c>
    </row>
    <row r="794" spans="1:4" x14ac:dyDescent="0.2">
      <c r="A794" s="59">
        <v>715</v>
      </c>
      <c r="B794" s="60">
        <v>330</v>
      </c>
      <c r="C794" s="53" t="s">
        <v>429</v>
      </c>
      <c r="D794" s="54" t="s">
        <v>255</v>
      </c>
    </row>
    <row r="795" spans="1:4" x14ac:dyDescent="0.2">
      <c r="A795" s="59">
        <v>716</v>
      </c>
      <c r="B795" s="60">
        <v>339</v>
      </c>
      <c r="C795" s="53" t="s">
        <v>430</v>
      </c>
      <c r="D795" s="54" t="s">
        <v>255</v>
      </c>
    </row>
    <row r="796" spans="1:4" x14ac:dyDescent="0.2">
      <c r="A796" s="59">
        <v>717</v>
      </c>
      <c r="B796" s="60">
        <v>340</v>
      </c>
      <c r="C796" s="53" t="s">
        <v>430</v>
      </c>
      <c r="D796" s="54" t="s">
        <v>255</v>
      </c>
    </row>
    <row r="797" spans="1:4" x14ac:dyDescent="0.2">
      <c r="A797" s="59">
        <v>718</v>
      </c>
      <c r="B797" s="60">
        <v>341</v>
      </c>
      <c r="C797" s="53" t="s">
        <v>431</v>
      </c>
      <c r="D797" s="54" t="s">
        <v>255</v>
      </c>
    </row>
    <row r="798" spans="1:4" x14ac:dyDescent="0.2">
      <c r="A798" s="59">
        <v>719</v>
      </c>
      <c r="B798" s="60">
        <v>342</v>
      </c>
      <c r="C798" s="53" t="s">
        <v>431</v>
      </c>
      <c r="D798" s="54" t="s">
        <v>255</v>
      </c>
    </row>
    <row r="799" spans="1:4" x14ac:dyDescent="0.2">
      <c r="A799" s="59">
        <v>720</v>
      </c>
      <c r="B799" s="60">
        <v>331</v>
      </c>
      <c r="C799" s="53" t="s">
        <v>295</v>
      </c>
      <c r="D799" s="54">
        <v>1</v>
      </c>
    </row>
    <row r="800" spans="1:4" x14ac:dyDescent="0.2">
      <c r="A800" s="59">
        <v>720</v>
      </c>
      <c r="B800" s="60">
        <v>332</v>
      </c>
      <c r="C800" s="53" t="s">
        <v>295</v>
      </c>
      <c r="D800" s="54">
        <v>1</v>
      </c>
    </row>
    <row r="801" spans="1:4" x14ac:dyDescent="0.2">
      <c r="A801" s="59">
        <v>720</v>
      </c>
      <c r="B801" s="60">
        <v>333</v>
      </c>
      <c r="C801" s="53" t="s">
        <v>295</v>
      </c>
      <c r="D801" s="54">
        <v>2</v>
      </c>
    </row>
    <row r="802" spans="1:4" x14ac:dyDescent="0.2">
      <c r="A802" s="59">
        <v>721</v>
      </c>
      <c r="B802" s="60">
        <v>327</v>
      </c>
      <c r="C802" s="53" t="s">
        <v>432</v>
      </c>
      <c r="D802" s="54">
        <v>2</v>
      </c>
    </row>
    <row r="803" spans="1:4" x14ac:dyDescent="0.2">
      <c r="A803" s="59">
        <v>721</v>
      </c>
      <c r="B803" s="60">
        <v>336</v>
      </c>
      <c r="C803" s="53" t="s">
        <v>432</v>
      </c>
      <c r="D803" s="54">
        <v>1</v>
      </c>
    </row>
    <row r="804" spans="1:4" x14ac:dyDescent="0.2">
      <c r="A804" s="59">
        <v>722</v>
      </c>
      <c r="B804" s="60">
        <v>13067</v>
      </c>
      <c r="C804" s="53" t="s">
        <v>432</v>
      </c>
      <c r="D804" s="54">
        <v>2</v>
      </c>
    </row>
    <row r="805" spans="1:4" x14ac:dyDescent="0.2">
      <c r="A805" s="59">
        <v>722</v>
      </c>
      <c r="B805" s="60">
        <v>13068</v>
      </c>
      <c r="C805" s="53" t="s">
        <v>432</v>
      </c>
      <c r="D805" s="54">
        <v>1</v>
      </c>
    </row>
    <row r="806" spans="1:4" x14ac:dyDescent="0.2">
      <c r="A806" s="59">
        <v>723</v>
      </c>
      <c r="B806" s="60">
        <v>13070</v>
      </c>
      <c r="C806" s="53" t="s">
        <v>432</v>
      </c>
      <c r="D806" s="54">
        <v>2</v>
      </c>
    </row>
    <row r="807" spans="1:4" x14ac:dyDescent="0.2">
      <c r="A807" s="59">
        <v>723</v>
      </c>
      <c r="B807" s="60">
        <v>13071</v>
      </c>
      <c r="C807" s="53" t="s">
        <v>432</v>
      </c>
      <c r="D807" s="54">
        <v>1</v>
      </c>
    </row>
    <row r="808" spans="1:4" x14ac:dyDescent="0.2">
      <c r="A808" s="59">
        <v>724</v>
      </c>
      <c r="B808" s="60">
        <v>13073</v>
      </c>
      <c r="C808" s="53" t="s">
        <v>432</v>
      </c>
      <c r="D808" s="54">
        <v>2</v>
      </c>
    </row>
    <row r="809" spans="1:4" x14ac:dyDescent="0.2">
      <c r="A809" s="59">
        <v>724</v>
      </c>
      <c r="B809" s="60">
        <v>13074</v>
      </c>
      <c r="C809" s="53" t="s">
        <v>432</v>
      </c>
      <c r="D809" s="54">
        <v>1</v>
      </c>
    </row>
    <row r="810" spans="1:4" x14ac:dyDescent="0.2">
      <c r="A810" s="59">
        <v>725</v>
      </c>
      <c r="B810" s="60">
        <v>13076</v>
      </c>
      <c r="C810" s="53" t="s">
        <v>432</v>
      </c>
      <c r="D810" s="54">
        <v>2</v>
      </c>
    </row>
    <row r="811" spans="1:4" x14ac:dyDescent="0.2">
      <c r="A811" s="59">
        <v>725</v>
      </c>
      <c r="B811" s="60">
        <v>13077</v>
      </c>
      <c r="C811" s="53" t="s">
        <v>432</v>
      </c>
      <c r="D811" s="54">
        <v>1</v>
      </c>
    </row>
    <row r="812" spans="1:4" x14ac:dyDescent="0.2">
      <c r="A812" s="59">
        <v>726</v>
      </c>
      <c r="B812" s="60">
        <v>13079</v>
      </c>
      <c r="C812" s="53" t="s">
        <v>432</v>
      </c>
      <c r="D812" s="54">
        <v>2</v>
      </c>
    </row>
    <row r="813" spans="1:4" x14ac:dyDescent="0.2">
      <c r="A813" s="59">
        <v>726</v>
      </c>
      <c r="B813" s="60">
        <v>13080</v>
      </c>
      <c r="C813" s="53" t="s">
        <v>432</v>
      </c>
      <c r="D813" s="54">
        <v>1</v>
      </c>
    </row>
    <row r="814" spans="1:4" x14ac:dyDescent="0.2">
      <c r="A814" s="59">
        <v>727</v>
      </c>
      <c r="B814" s="60">
        <v>13032</v>
      </c>
      <c r="C814" s="53" t="s">
        <v>432</v>
      </c>
      <c r="D814" s="54">
        <v>2</v>
      </c>
    </row>
    <row r="815" spans="1:4" x14ac:dyDescent="0.2">
      <c r="A815" s="59">
        <v>727</v>
      </c>
      <c r="B815" s="60">
        <v>13033</v>
      </c>
      <c r="C815" s="53" t="s">
        <v>432</v>
      </c>
      <c r="D815" s="54">
        <v>1</v>
      </c>
    </row>
    <row r="816" spans="1:4" x14ac:dyDescent="0.2">
      <c r="A816" s="59">
        <v>728</v>
      </c>
      <c r="B816" s="60">
        <v>13034</v>
      </c>
      <c r="C816" s="53" t="s">
        <v>433</v>
      </c>
      <c r="D816" s="54">
        <v>2</v>
      </c>
    </row>
    <row r="817" spans="1:4" x14ac:dyDescent="0.2">
      <c r="A817" s="59">
        <v>729</v>
      </c>
      <c r="B817" s="60">
        <v>13035</v>
      </c>
      <c r="C817" s="53" t="s">
        <v>432</v>
      </c>
      <c r="D817" s="54">
        <v>2</v>
      </c>
    </row>
    <row r="818" spans="1:4" x14ac:dyDescent="0.2">
      <c r="A818" s="59">
        <v>729</v>
      </c>
      <c r="B818" s="60">
        <v>13036</v>
      </c>
      <c r="C818" s="53" t="s">
        <v>432</v>
      </c>
      <c r="D818" s="54">
        <v>1</v>
      </c>
    </row>
    <row r="819" spans="1:4" x14ac:dyDescent="0.2">
      <c r="A819" s="59">
        <v>730</v>
      </c>
      <c r="B819" s="60">
        <v>13037</v>
      </c>
      <c r="C819" s="53" t="s">
        <v>433</v>
      </c>
      <c r="D819" s="54">
        <v>2</v>
      </c>
    </row>
    <row r="820" spans="1:4" x14ac:dyDescent="0.2">
      <c r="A820" s="59">
        <v>731</v>
      </c>
      <c r="B820" s="60">
        <v>13038</v>
      </c>
      <c r="C820" s="53" t="s">
        <v>432</v>
      </c>
      <c r="D820" s="54">
        <v>2</v>
      </c>
    </row>
    <row r="821" spans="1:4" x14ac:dyDescent="0.2">
      <c r="A821" s="59">
        <v>731</v>
      </c>
      <c r="B821" s="60">
        <v>13039</v>
      </c>
      <c r="C821" s="53" t="s">
        <v>432</v>
      </c>
      <c r="D821" s="54">
        <v>1</v>
      </c>
    </row>
    <row r="822" spans="1:4" x14ac:dyDescent="0.2">
      <c r="A822" s="59">
        <v>732</v>
      </c>
      <c r="B822" s="60">
        <v>13040</v>
      </c>
      <c r="C822" s="53" t="s">
        <v>433</v>
      </c>
      <c r="D822" s="54">
        <v>2</v>
      </c>
    </row>
    <row r="823" spans="1:4" x14ac:dyDescent="0.2">
      <c r="A823" s="59">
        <v>733</v>
      </c>
      <c r="B823" s="60">
        <v>13041</v>
      </c>
      <c r="C823" s="53" t="s">
        <v>432</v>
      </c>
      <c r="D823" s="54">
        <v>2</v>
      </c>
    </row>
    <row r="824" spans="1:4" x14ac:dyDescent="0.2">
      <c r="A824" s="59">
        <v>733</v>
      </c>
      <c r="B824" s="60">
        <v>13042</v>
      </c>
      <c r="C824" s="53" t="s">
        <v>432</v>
      </c>
      <c r="D824" s="54">
        <v>1</v>
      </c>
    </row>
    <row r="825" spans="1:4" x14ac:dyDescent="0.2">
      <c r="A825" s="59">
        <v>734</v>
      </c>
      <c r="B825" s="60">
        <v>13043</v>
      </c>
      <c r="C825" s="53" t="s">
        <v>433</v>
      </c>
      <c r="D825" s="54">
        <v>2</v>
      </c>
    </row>
    <row r="826" spans="1:4" x14ac:dyDescent="0.2">
      <c r="A826" s="59">
        <v>735</v>
      </c>
      <c r="B826" s="60">
        <v>13044</v>
      </c>
      <c r="C826" s="53" t="s">
        <v>432</v>
      </c>
      <c r="D826" s="54">
        <v>2</v>
      </c>
    </row>
    <row r="827" spans="1:4" x14ac:dyDescent="0.2">
      <c r="A827" s="59">
        <v>735</v>
      </c>
      <c r="B827" s="60">
        <v>13045</v>
      </c>
      <c r="C827" s="53" t="s">
        <v>432</v>
      </c>
      <c r="D827" s="54">
        <v>1</v>
      </c>
    </row>
    <row r="828" spans="1:4" x14ac:dyDescent="0.2">
      <c r="A828" s="59">
        <v>736</v>
      </c>
      <c r="B828" s="60">
        <v>13046</v>
      </c>
      <c r="C828" s="53" t="s">
        <v>433</v>
      </c>
      <c r="D828" s="54">
        <v>2</v>
      </c>
    </row>
    <row r="829" spans="1:4" x14ac:dyDescent="0.2">
      <c r="A829" s="59">
        <v>737</v>
      </c>
      <c r="B829" s="60">
        <v>13047</v>
      </c>
      <c r="C829" s="53" t="s">
        <v>432</v>
      </c>
      <c r="D829" s="54">
        <v>2</v>
      </c>
    </row>
    <row r="830" spans="1:4" x14ac:dyDescent="0.2">
      <c r="A830" s="59">
        <v>737</v>
      </c>
      <c r="B830" s="60">
        <v>13048</v>
      </c>
      <c r="C830" s="53" t="s">
        <v>432</v>
      </c>
      <c r="D830" s="54">
        <v>1</v>
      </c>
    </row>
    <row r="831" spans="1:4" x14ac:dyDescent="0.2">
      <c r="A831" s="59">
        <v>738</v>
      </c>
      <c r="B831" s="60">
        <v>13049</v>
      </c>
      <c r="C831" s="53" t="s">
        <v>433</v>
      </c>
      <c r="D831" s="54">
        <v>2</v>
      </c>
    </row>
    <row r="832" spans="1:4" x14ac:dyDescent="0.2">
      <c r="A832" s="59">
        <v>739</v>
      </c>
      <c r="B832" s="60">
        <v>13050</v>
      </c>
      <c r="C832" s="53" t="s">
        <v>432</v>
      </c>
      <c r="D832" s="54">
        <v>2</v>
      </c>
    </row>
    <row r="833" spans="1:4" x14ac:dyDescent="0.2">
      <c r="A833" s="59">
        <v>739</v>
      </c>
      <c r="B833" s="60">
        <v>13051</v>
      </c>
      <c r="C833" s="53" t="s">
        <v>432</v>
      </c>
      <c r="D833" s="54">
        <v>1</v>
      </c>
    </row>
    <row r="834" spans="1:4" x14ac:dyDescent="0.2">
      <c r="A834" s="59">
        <v>740</v>
      </c>
      <c r="B834" s="60">
        <v>13052</v>
      </c>
      <c r="C834" s="53" t="s">
        <v>433</v>
      </c>
      <c r="D834" s="54">
        <v>2</v>
      </c>
    </row>
    <row r="835" spans="1:4" x14ac:dyDescent="0.2">
      <c r="A835" s="59">
        <v>741</v>
      </c>
      <c r="B835" s="60">
        <v>13053</v>
      </c>
      <c r="C835" s="53" t="s">
        <v>432</v>
      </c>
      <c r="D835" s="54">
        <v>2</v>
      </c>
    </row>
    <row r="836" spans="1:4" x14ac:dyDescent="0.2">
      <c r="A836" s="59">
        <v>741</v>
      </c>
      <c r="B836" s="60">
        <v>13054</v>
      </c>
      <c r="C836" s="53" t="s">
        <v>432</v>
      </c>
      <c r="D836" s="54">
        <v>1</v>
      </c>
    </row>
    <row r="837" spans="1:4" x14ac:dyDescent="0.2">
      <c r="A837" s="59">
        <v>742</v>
      </c>
      <c r="B837" s="60">
        <v>13055</v>
      </c>
      <c r="C837" s="53" t="s">
        <v>433</v>
      </c>
      <c r="D837" s="54">
        <v>2</v>
      </c>
    </row>
    <row r="838" spans="1:4" x14ac:dyDescent="0.2">
      <c r="A838" s="59">
        <v>743</v>
      </c>
      <c r="B838" s="60">
        <v>13056</v>
      </c>
      <c r="C838" s="53" t="s">
        <v>432</v>
      </c>
      <c r="D838" s="54">
        <v>2</v>
      </c>
    </row>
    <row r="839" spans="1:4" x14ac:dyDescent="0.2">
      <c r="A839" s="59">
        <v>743</v>
      </c>
      <c r="B839" s="60">
        <v>13057</v>
      </c>
      <c r="C839" s="53" t="s">
        <v>432</v>
      </c>
      <c r="D839" s="54">
        <v>1</v>
      </c>
    </row>
    <row r="840" spans="1:4" x14ac:dyDescent="0.2">
      <c r="A840" s="59">
        <v>744</v>
      </c>
      <c r="B840" s="60">
        <v>13058</v>
      </c>
      <c r="C840" s="53" t="s">
        <v>433</v>
      </c>
      <c r="D840" s="54">
        <v>2</v>
      </c>
    </row>
    <row r="841" spans="1:4" x14ac:dyDescent="0.2">
      <c r="A841" s="59">
        <v>745</v>
      </c>
      <c r="B841" s="60">
        <v>13059</v>
      </c>
      <c r="C841" s="53" t="s">
        <v>432</v>
      </c>
      <c r="D841" s="54">
        <v>2</v>
      </c>
    </row>
    <row r="842" spans="1:4" x14ac:dyDescent="0.2">
      <c r="A842" s="59">
        <v>745</v>
      </c>
      <c r="B842" s="60">
        <v>13060</v>
      </c>
      <c r="C842" s="53" t="s">
        <v>432</v>
      </c>
      <c r="D842" s="54">
        <v>1</v>
      </c>
    </row>
    <row r="843" spans="1:4" x14ac:dyDescent="0.2">
      <c r="A843" s="59">
        <v>746</v>
      </c>
      <c r="B843" s="60">
        <v>13061</v>
      </c>
      <c r="C843" s="53" t="s">
        <v>433</v>
      </c>
      <c r="D843" s="54">
        <v>2</v>
      </c>
    </row>
    <row r="844" spans="1:4" x14ac:dyDescent="0.2">
      <c r="A844" s="59">
        <v>747</v>
      </c>
      <c r="B844" s="60">
        <v>13062</v>
      </c>
      <c r="C844" s="53" t="s">
        <v>432</v>
      </c>
      <c r="D844" s="54">
        <v>2</v>
      </c>
    </row>
    <row r="845" spans="1:4" x14ac:dyDescent="0.2">
      <c r="A845" s="59">
        <v>747</v>
      </c>
      <c r="B845" s="60">
        <v>13063</v>
      </c>
      <c r="C845" s="53" t="s">
        <v>432</v>
      </c>
      <c r="D845" s="54">
        <v>1</v>
      </c>
    </row>
    <row r="846" spans="1:4" x14ac:dyDescent="0.2">
      <c r="A846" s="59">
        <v>748</v>
      </c>
      <c r="B846" s="60">
        <v>13064</v>
      </c>
      <c r="C846" s="53" t="s">
        <v>432</v>
      </c>
      <c r="D846" s="54">
        <v>2</v>
      </c>
    </row>
    <row r="847" spans="1:4" x14ac:dyDescent="0.2">
      <c r="A847" s="59">
        <v>748</v>
      </c>
      <c r="B847" s="60">
        <v>13065</v>
      </c>
      <c r="C847" s="53" t="s">
        <v>432</v>
      </c>
      <c r="D847" s="54">
        <v>1</v>
      </c>
    </row>
    <row r="848" spans="1:4" x14ac:dyDescent="0.2">
      <c r="A848" s="59">
        <v>749</v>
      </c>
      <c r="B848" s="60">
        <v>13066</v>
      </c>
      <c r="C848" s="53" t="s">
        <v>433</v>
      </c>
      <c r="D848" s="54">
        <v>2</v>
      </c>
    </row>
    <row r="849" spans="1:4" x14ac:dyDescent="0.2">
      <c r="A849" s="59">
        <v>752</v>
      </c>
      <c r="B849" s="60">
        <v>13011</v>
      </c>
      <c r="C849" s="53" t="s">
        <v>432</v>
      </c>
      <c r="D849" s="54">
        <v>2</v>
      </c>
    </row>
    <row r="850" spans="1:4" x14ac:dyDescent="0.2">
      <c r="A850" s="59">
        <v>752</v>
      </c>
      <c r="B850" s="60">
        <v>13012</v>
      </c>
      <c r="C850" s="53" t="s">
        <v>432</v>
      </c>
      <c r="D850" s="54">
        <v>1</v>
      </c>
    </row>
    <row r="851" spans="1:4" x14ac:dyDescent="0.2">
      <c r="A851" s="59">
        <v>753</v>
      </c>
      <c r="B851" s="60">
        <v>13013</v>
      </c>
      <c r="C851" s="53" t="s">
        <v>434</v>
      </c>
      <c r="D851" s="54">
        <v>2</v>
      </c>
    </row>
    <row r="852" spans="1:4" x14ac:dyDescent="0.2">
      <c r="A852" s="59">
        <v>754</v>
      </c>
      <c r="B852" s="60">
        <v>13014</v>
      </c>
      <c r="C852" s="53" t="s">
        <v>432</v>
      </c>
      <c r="D852" s="54">
        <v>2</v>
      </c>
    </row>
    <row r="853" spans="1:4" x14ac:dyDescent="0.2">
      <c r="A853" s="59">
        <v>754</v>
      </c>
      <c r="B853" s="60">
        <v>13015</v>
      </c>
      <c r="C853" s="53" t="s">
        <v>432</v>
      </c>
      <c r="D853" s="54">
        <v>1</v>
      </c>
    </row>
    <row r="854" spans="1:4" x14ac:dyDescent="0.2">
      <c r="A854" s="59">
        <v>755</v>
      </c>
      <c r="B854" s="60">
        <v>13016</v>
      </c>
      <c r="C854" s="53" t="s">
        <v>434</v>
      </c>
      <c r="D854" s="54">
        <v>2</v>
      </c>
    </row>
    <row r="855" spans="1:4" x14ac:dyDescent="0.2">
      <c r="A855" s="59">
        <v>756</v>
      </c>
      <c r="B855" s="60">
        <v>13017</v>
      </c>
      <c r="C855" s="53" t="s">
        <v>432</v>
      </c>
      <c r="D855" s="54">
        <v>2</v>
      </c>
    </row>
    <row r="856" spans="1:4" x14ac:dyDescent="0.2">
      <c r="A856" s="59">
        <v>756</v>
      </c>
      <c r="B856" s="60">
        <v>13018</v>
      </c>
      <c r="C856" s="53" t="s">
        <v>432</v>
      </c>
      <c r="D856" s="54">
        <v>1</v>
      </c>
    </row>
    <row r="857" spans="1:4" x14ac:dyDescent="0.2">
      <c r="A857" s="59">
        <v>757</v>
      </c>
      <c r="B857" s="60">
        <v>13019</v>
      </c>
      <c r="C857" s="53" t="s">
        <v>434</v>
      </c>
      <c r="D857" s="54">
        <v>2</v>
      </c>
    </row>
    <row r="858" spans="1:4" x14ac:dyDescent="0.2">
      <c r="A858" s="59">
        <v>758</v>
      </c>
      <c r="B858" s="60">
        <v>13020</v>
      </c>
      <c r="C858" s="53" t="s">
        <v>432</v>
      </c>
      <c r="D858" s="54">
        <v>2</v>
      </c>
    </row>
    <row r="859" spans="1:4" x14ac:dyDescent="0.2">
      <c r="A859" s="59">
        <v>758</v>
      </c>
      <c r="B859" s="60">
        <v>13021</v>
      </c>
      <c r="C859" s="53" t="s">
        <v>432</v>
      </c>
      <c r="D859" s="54">
        <v>1</v>
      </c>
    </row>
    <row r="860" spans="1:4" x14ac:dyDescent="0.2">
      <c r="A860" s="59">
        <v>759</v>
      </c>
      <c r="B860" s="60">
        <v>13022</v>
      </c>
      <c r="C860" s="53" t="s">
        <v>434</v>
      </c>
      <c r="D860" s="54">
        <v>2</v>
      </c>
    </row>
    <row r="861" spans="1:4" x14ac:dyDescent="0.2">
      <c r="A861" s="59">
        <v>760</v>
      </c>
      <c r="B861" s="60">
        <v>13023</v>
      </c>
      <c r="C861" s="53" t="s">
        <v>432</v>
      </c>
      <c r="D861" s="54">
        <v>2</v>
      </c>
    </row>
    <row r="862" spans="1:4" x14ac:dyDescent="0.2">
      <c r="A862" s="59">
        <v>760</v>
      </c>
      <c r="B862" s="60">
        <v>13024</v>
      </c>
      <c r="C862" s="53" t="s">
        <v>432</v>
      </c>
      <c r="D862" s="54">
        <v>1</v>
      </c>
    </row>
    <row r="863" spans="1:4" x14ac:dyDescent="0.2">
      <c r="A863" s="59">
        <v>761</v>
      </c>
      <c r="B863" s="60">
        <v>13025</v>
      </c>
      <c r="C863" s="53" t="s">
        <v>434</v>
      </c>
      <c r="D863" s="54">
        <v>2</v>
      </c>
    </row>
    <row r="864" spans="1:4" x14ac:dyDescent="0.2">
      <c r="A864" s="59">
        <v>762</v>
      </c>
      <c r="B864" s="60">
        <v>13026</v>
      </c>
      <c r="C864" s="53" t="s">
        <v>432</v>
      </c>
      <c r="D864" s="54">
        <v>2</v>
      </c>
    </row>
    <row r="865" spans="1:4" x14ac:dyDescent="0.2">
      <c r="A865" s="59">
        <v>762</v>
      </c>
      <c r="B865" s="60">
        <v>13027</v>
      </c>
      <c r="C865" s="53" t="s">
        <v>432</v>
      </c>
      <c r="D865" s="54">
        <v>1</v>
      </c>
    </row>
    <row r="866" spans="1:4" x14ac:dyDescent="0.2">
      <c r="A866" s="59">
        <v>763</v>
      </c>
      <c r="B866" s="60">
        <v>13028</v>
      </c>
      <c r="C866" s="53" t="s">
        <v>434</v>
      </c>
      <c r="D866" s="54">
        <v>2</v>
      </c>
    </row>
    <row r="867" spans="1:4" x14ac:dyDescent="0.2">
      <c r="A867" s="59">
        <v>764</v>
      </c>
      <c r="B867" s="60">
        <v>13002</v>
      </c>
      <c r="C867" s="53" t="s">
        <v>432</v>
      </c>
      <c r="D867" s="54">
        <v>2</v>
      </c>
    </row>
    <row r="868" spans="1:4" x14ac:dyDescent="0.2">
      <c r="A868" s="59">
        <v>764</v>
      </c>
      <c r="B868" s="60">
        <v>13003</v>
      </c>
      <c r="C868" s="53" t="s">
        <v>432</v>
      </c>
      <c r="D868" s="54">
        <v>1</v>
      </c>
    </row>
    <row r="869" spans="1:4" x14ac:dyDescent="0.2">
      <c r="A869" s="59">
        <v>765</v>
      </c>
      <c r="B869" s="60">
        <v>13004</v>
      </c>
      <c r="C869" s="53" t="s">
        <v>434</v>
      </c>
      <c r="D869" s="54">
        <v>2</v>
      </c>
    </row>
    <row r="870" spans="1:4" x14ac:dyDescent="0.2">
      <c r="A870" s="59">
        <v>766</v>
      </c>
      <c r="B870" s="60">
        <v>13005</v>
      </c>
      <c r="C870" s="53" t="s">
        <v>432</v>
      </c>
      <c r="D870" s="54">
        <v>2</v>
      </c>
    </row>
    <row r="871" spans="1:4" x14ac:dyDescent="0.2">
      <c r="A871" s="59">
        <v>766</v>
      </c>
      <c r="B871" s="60">
        <v>13006</v>
      </c>
      <c r="C871" s="53" t="s">
        <v>432</v>
      </c>
      <c r="D871" s="54">
        <v>1</v>
      </c>
    </row>
    <row r="872" spans="1:4" x14ac:dyDescent="0.2">
      <c r="A872" s="59">
        <v>767</v>
      </c>
      <c r="B872" s="60">
        <v>13007</v>
      </c>
      <c r="C872" s="53" t="s">
        <v>434</v>
      </c>
      <c r="D872" s="54">
        <v>2</v>
      </c>
    </row>
    <row r="873" spans="1:4" x14ac:dyDescent="0.2">
      <c r="A873" s="59">
        <v>768</v>
      </c>
      <c r="B873" s="60">
        <v>13008</v>
      </c>
      <c r="C873" s="53" t="s">
        <v>432</v>
      </c>
      <c r="D873" s="54">
        <v>2</v>
      </c>
    </row>
    <row r="874" spans="1:4" x14ac:dyDescent="0.2">
      <c r="A874" s="59">
        <v>768</v>
      </c>
      <c r="B874" s="60">
        <v>13009</v>
      </c>
      <c r="C874" s="53" t="s">
        <v>432</v>
      </c>
      <c r="D874" s="54">
        <v>1</v>
      </c>
    </row>
    <row r="875" spans="1:4" x14ac:dyDescent="0.2">
      <c r="A875" s="59">
        <v>769</v>
      </c>
      <c r="B875" s="60">
        <v>13010</v>
      </c>
      <c r="C875" s="53" t="s">
        <v>434</v>
      </c>
      <c r="D875" s="54">
        <v>2</v>
      </c>
    </row>
    <row r="876" spans="1:4" x14ac:dyDescent="0.2">
      <c r="A876" s="59">
        <v>770</v>
      </c>
      <c r="B876" s="60">
        <v>13001</v>
      </c>
      <c r="C876" s="53" t="s">
        <v>435</v>
      </c>
      <c r="D876" s="54">
        <v>2</v>
      </c>
    </row>
    <row r="877" spans="1:4" x14ac:dyDescent="0.2">
      <c r="A877" s="59">
        <v>775</v>
      </c>
      <c r="B877" s="60">
        <v>334</v>
      </c>
      <c r="C877" s="53" t="s">
        <v>436</v>
      </c>
      <c r="D877" s="54">
        <v>2</v>
      </c>
    </row>
    <row r="878" spans="1:4" x14ac:dyDescent="0.2">
      <c r="A878" s="59">
        <v>776</v>
      </c>
      <c r="B878" s="60">
        <v>335</v>
      </c>
      <c r="C878" s="53" t="s">
        <v>436</v>
      </c>
      <c r="D878" s="54">
        <v>2</v>
      </c>
    </row>
    <row r="879" spans="1:4" x14ac:dyDescent="0.2">
      <c r="A879" s="59">
        <v>781</v>
      </c>
      <c r="B879" s="60">
        <v>327</v>
      </c>
      <c r="C879" s="53" t="s">
        <v>432</v>
      </c>
      <c r="D879" s="54">
        <v>1</v>
      </c>
    </row>
    <row r="880" spans="1:4" x14ac:dyDescent="0.2">
      <c r="A880" s="59">
        <v>782</v>
      </c>
      <c r="B880" s="60">
        <v>13069</v>
      </c>
      <c r="C880" s="53" t="s">
        <v>432</v>
      </c>
      <c r="D880" s="54">
        <v>1</v>
      </c>
    </row>
    <row r="881" spans="1:4" x14ac:dyDescent="0.2">
      <c r="A881" s="59">
        <v>783</v>
      </c>
      <c r="B881" s="60">
        <v>13072</v>
      </c>
      <c r="C881" s="53" t="s">
        <v>432</v>
      </c>
      <c r="D881" s="54">
        <v>1</v>
      </c>
    </row>
    <row r="882" spans="1:4" x14ac:dyDescent="0.2">
      <c r="A882" s="59">
        <v>784</v>
      </c>
      <c r="B882" s="60">
        <v>13075</v>
      </c>
      <c r="C882" s="53" t="s">
        <v>432</v>
      </c>
      <c r="D882" s="54">
        <v>1</v>
      </c>
    </row>
    <row r="883" spans="1:4" x14ac:dyDescent="0.2">
      <c r="A883" s="59">
        <v>785</v>
      </c>
      <c r="B883" s="60">
        <v>13078</v>
      </c>
      <c r="C883" s="53" t="s">
        <v>432</v>
      </c>
      <c r="D883" s="54">
        <v>1</v>
      </c>
    </row>
    <row r="884" spans="1:4" x14ac:dyDescent="0.2">
      <c r="A884" s="59">
        <v>786</v>
      </c>
      <c r="B884" s="60">
        <v>13081</v>
      </c>
      <c r="C884" s="53" t="s">
        <v>432</v>
      </c>
      <c r="D884" s="54">
        <v>1</v>
      </c>
    </row>
    <row r="885" spans="1:4" x14ac:dyDescent="0.2">
      <c r="A885" s="59">
        <v>787</v>
      </c>
      <c r="B885" s="60">
        <v>13082</v>
      </c>
      <c r="C885" s="53" t="s">
        <v>437</v>
      </c>
      <c r="D885" s="54">
        <v>2</v>
      </c>
    </row>
    <row r="886" spans="1:4" x14ac:dyDescent="0.2">
      <c r="A886" s="59">
        <v>787</v>
      </c>
      <c r="B886" s="60">
        <v>13083</v>
      </c>
      <c r="C886" s="53" t="s">
        <v>437</v>
      </c>
      <c r="D886" s="54">
        <v>1</v>
      </c>
    </row>
    <row r="887" spans="1:4" x14ac:dyDescent="0.2">
      <c r="A887" s="59">
        <v>788</v>
      </c>
      <c r="B887" s="60">
        <v>13084</v>
      </c>
      <c r="C887" s="53" t="s">
        <v>438</v>
      </c>
      <c r="D887" s="54">
        <v>1</v>
      </c>
    </row>
    <row r="888" spans="1:4" x14ac:dyDescent="0.2">
      <c r="A888" s="59">
        <v>789</v>
      </c>
      <c r="B888" s="60">
        <v>13085</v>
      </c>
      <c r="C888" s="53" t="s">
        <v>439</v>
      </c>
      <c r="D888" s="54">
        <v>2</v>
      </c>
    </row>
    <row r="889" spans="1:4" x14ac:dyDescent="0.2">
      <c r="A889" s="59">
        <v>789</v>
      </c>
      <c r="B889" s="60">
        <v>13086</v>
      </c>
      <c r="C889" s="53" t="s">
        <v>439</v>
      </c>
      <c r="D889" s="54">
        <v>1</v>
      </c>
    </row>
    <row r="890" spans="1:4" x14ac:dyDescent="0.2">
      <c r="A890" s="59">
        <v>790</v>
      </c>
      <c r="B890" s="60">
        <v>13087</v>
      </c>
      <c r="C890" s="53" t="s">
        <v>440</v>
      </c>
      <c r="D890" s="54">
        <v>1</v>
      </c>
    </row>
    <row r="891" spans="1:4" x14ac:dyDescent="0.2">
      <c r="A891" s="59">
        <v>791</v>
      </c>
      <c r="B891" s="60">
        <v>13088</v>
      </c>
      <c r="C891" s="53" t="s">
        <v>441</v>
      </c>
      <c r="D891" s="54">
        <v>2</v>
      </c>
    </row>
    <row r="892" spans="1:4" x14ac:dyDescent="0.2">
      <c r="A892" s="59">
        <v>791</v>
      </c>
      <c r="B892" s="60">
        <v>13089</v>
      </c>
      <c r="C892" s="53" t="s">
        <v>441</v>
      </c>
      <c r="D892" s="54">
        <v>1</v>
      </c>
    </row>
    <row r="893" spans="1:4" x14ac:dyDescent="0.2">
      <c r="A893" s="59">
        <v>792</v>
      </c>
      <c r="B893" s="60">
        <v>13090</v>
      </c>
      <c r="C893" s="53" t="s">
        <v>442</v>
      </c>
      <c r="D893" s="54">
        <v>1</v>
      </c>
    </row>
    <row r="894" spans="1:4" x14ac:dyDescent="0.2">
      <c r="A894" s="59">
        <v>793</v>
      </c>
      <c r="B894" s="60">
        <v>13091</v>
      </c>
      <c r="C894" s="53" t="s">
        <v>432</v>
      </c>
      <c r="D894" s="54">
        <v>2</v>
      </c>
    </row>
    <row r="895" spans="1:4" x14ac:dyDescent="0.2">
      <c r="A895" s="59">
        <v>793</v>
      </c>
      <c r="B895" s="60">
        <v>13092</v>
      </c>
      <c r="C895" s="53" t="s">
        <v>432</v>
      </c>
      <c r="D895" s="54">
        <v>1</v>
      </c>
    </row>
    <row r="896" spans="1:4" x14ac:dyDescent="0.2">
      <c r="A896" s="59">
        <v>794</v>
      </c>
      <c r="B896" s="60">
        <v>13093</v>
      </c>
      <c r="C896" s="53" t="s">
        <v>433</v>
      </c>
      <c r="D896" s="54">
        <v>2</v>
      </c>
    </row>
    <row r="897" spans="1:4" x14ac:dyDescent="0.2">
      <c r="A897" s="59">
        <v>801</v>
      </c>
      <c r="B897" s="60">
        <v>306</v>
      </c>
      <c r="C897" s="53" t="s">
        <v>359</v>
      </c>
      <c r="D897" s="54">
        <v>1</v>
      </c>
    </row>
    <row r="898" spans="1:4" x14ac:dyDescent="0.2">
      <c r="A898" s="59">
        <v>802</v>
      </c>
      <c r="B898" s="60">
        <v>14005</v>
      </c>
      <c r="C898" s="53" t="s">
        <v>443</v>
      </c>
      <c r="D898" s="54">
        <v>2</v>
      </c>
    </row>
    <row r="899" spans="1:4" x14ac:dyDescent="0.2">
      <c r="A899" s="59">
        <v>802</v>
      </c>
      <c r="B899" s="60">
        <v>14006</v>
      </c>
      <c r="C899" s="53" t="s">
        <v>443</v>
      </c>
      <c r="D899" s="54">
        <v>1</v>
      </c>
    </row>
    <row r="900" spans="1:4" x14ac:dyDescent="0.2">
      <c r="A900" s="59">
        <v>803</v>
      </c>
      <c r="B900" s="60">
        <v>14007</v>
      </c>
      <c r="C900" s="53" t="s">
        <v>444</v>
      </c>
      <c r="D900" s="54" t="s">
        <v>255</v>
      </c>
    </row>
    <row r="901" spans="1:4" x14ac:dyDescent="0.2">
      <c r="A901" s="59">
        <v>804</v>
      </c>
      <c r="B901" s="60">
        <v>14008</v>
      </c>
      <c r="C901" s="53" t="s">
        <v>443</v>
      </c>
      <c r="D901" s="54">
        <v>2</v>
      </c>
    </row>
    <row r="902" spans="1:4" x14ac:dyDescent="0.2">
      <c r="A902" s="59">
        <v>804</v>
      </c>
      <c r="B902" s="60">
        <v>14009</v>
      </c>
      <c r="C902" s="53" t="s">
        <v>443</v>
      </c>
      <c r="D902" s="54">
        <v>1</v>
      </c>
    </row>
    <row r="903" spans="1:4" x14ac:dyDescent="0.2">
      <c r="A903" s="59">
        <v>805</v>
      </c>
      <c r="B903" s="60">
        <v>14010</v>
      </c>
      <c r="C903" s="53" t="s">
        <v>444</v>
      </c>
      <c r="D903" s="54" t="s">
        <v>255</v>
      </c>
    </row>
    <row r="904" spans="1:4" x14ac:dyDescent="0.2">
      <c r="A904" s="59">
        <v>806</v>
      </c>
      <c r="B904" s="60">
        <v>14011</v>
      </c>
      <c r="C904" s="53" t="s">
        <v>443</v>
      </c>
      <c r="D904" s="54">
        <v>2</v>
      </c>
    </row>
    <row r="905" spans="1:4" x14ac:dyDescent="0.2">
      <c r="A905" s="59">
        <v>806</v>
      </c>
      <c r="B905" s="60">
        <v>14012</v>
      </c>
      <c r="C905" s="53" t="s">
        <v>443</v>
      </c>
      <c r="D905" s="54">
        <v>1</v>
      </c>
    </row>
    <row r="906" spans="1:4" x14ac:dyDescent="0.2">
      <c r="A906" s="59">
        <v>807</v>
      </c>
      <c r="B906" s="60">
        <v>14013</v>
      </c>
      <c r="C906" s="53" t="s">
        <v>444</v>
      </c>
      <c r="D906" s="54" t="s">
        <v>255</v>
      </c>
    </row>
    <row r="907" spans="1:4" x14ac:dyDescent="0.2">
      <c r="A907" s="59">
        <v>808</v>
      </c>
      <c r="B907" s="60">
        <v>14017</v>
      </c>
      <c r="C907" s="53" t="s">
        <v>443</v>
      </c>
      <c r="D907" s="54">
        <v>2</v>
      </c>
    </row>
    <row r="908" spans="1:4" x14ac:dyDescent="0.2">
      <c r="A908" s="59">
        <v>808</v>
      </c>
      <c r="B908" s="60">
        <v>14018</v>
      </c>
      <c r="C908" s="53" t="s">
        <v>443</v>
      </c>
      <c r="D908" s="54">
        <v>1</v>
      </c>
    </row>
    <row r="909" spans="1:4" x14ac:dyDescent="0.2">
      <c r="A909" s="59">
        <v>809</v>
      </c>
      <c r="B909" s="60">
        <v>14019</v>
      </c>
      <c r="C909" s="53" t="s">
        <v>444</v>
      </c>
      <c r="D909" s="54" t="s">
        <v>255</v>
      </c>
    </row>
    <row r="910" spans="1:4" x14ac:dyDescent="0.2">
      <c r="A910" s="59">
        <v>810</v>
      </c>
      <c r="B910" s="60">
        <v>14020</v>
      </c>
      <c r="C910" s="53" t="s">
        <v>443</v>
      </c>
      <c r="D910" s="54">
        <v>2</v>
      </c>
    </row>
    <row r="911" spans="1:4" x14ac:dyDescent="0.2">
      <c r="A911" s="59">
        <v>810</v>
      </c>
      <c r="B911" s="60">
        <v>14021</v>
      </c>
      <c r="C911" s="53" t="s">
        <v>443</v>
      </c>
      <c r="D911" s="54">
        <v>1</v>
      </c>
    </row>
    <row r="912" spans="1:4" x14ac:dyDescent="0.2">
      <c r="A912" s="59">
        <v>811</v>
      </c>
      <c r="B912" s="60">
        <v>14022</v>
      </c>
      <c r="C912" s="53" t="s">
        <v>444</v>
      </c>
      <c r="D912" s="54" t="s">
        <v>255</v>
      </c>
    </row>
    <row r="913" spans="1:4" x14ac:dyDescent="0.2">
      <c r="A913" s="59">
        <v>812</v>
      </c>
      <c r="B913" s="60">
        <v>14023</v>
      </c>
      <c r="C913" s="53" t="s">
        <v>443</v>
      </c>
      <c r="D913" s="54">
        <v>2</v>
      </c>
    </row>
    <row r="914" spans="1:4" x14ac:dyDescent="0.2">
      <c r="A914" s="59">
        <v>812</v>
      </c>
      <c r="B914" s="60">
        <v>14024</v>
      </c>
      <c r="C914" s="53" t="s">
        <v>443</v>
      </c>
      <c r="D914" s="54">
        <v>1</v>
      </c>
    </row>
    <row r="915" spans="1:4" x14ac:dyDescent="0.2">
      <c r="A915" s="59">
        <v>813</v>
      </c>
      <c r="B915" s="60">
        <v>14025</v>
      </c>
      <c r="C915" s="53" t="s">
        <v>444</v>
      </c>
      <c r="D915" s="54" t="s">
        <v>255</v>
      </c>
    </row>
    <row r="916" spans="1:4" x14ac:dyDescent="0.2">
      <c r="A916" s="59">
        <v>814</v>
      </c>
      <c r="B916" s="60">
        <v>14029</v>
      </c>
      <c r="C916" s="53" t="s">
        <v>443</v>
      </c>
      <c r="D916" s="54">
        <v>2</v>
      </c>
    </row>
    <row r="917" spans="1:4" x14ac:dyDescent="0.2">
      <c r="A917" s="59">
        <v>814</v>
      </c>
      <c r="B917" s="60">
        <v>14030</v>
      </c>
      <c r="C917" s="53" t="s">
        <v>443</v>
      </c>
      <c r="D917" s="54">
        <v>1</v>
      </c>
    </row>
    <row r="918" spans="1:4" x14ac:dyDescent="0.2">
      <c r="A918" s="59">
        <v>815</v>
      </c>
      <c r="B918" s="60">
        <v>14031</v>
      </c>
      <c r="C918" s="53" t="s">
        <v>444</v>
      </c>
      <c r="D918" s="54" t="s">
        <v>255</v>
      </c>
    </row>
    <row r="919" spans="1:4" x14ac:dyDescent="0.2">
      <c r="A919" s="59">
        <v>816</v>
      </c>
      <c r="B919" s="60">
        <v>14032</v>
      </c>
      <c r="C919" s="53" t="s">
        <v>443</v>
      </c>
      <c r="D919" s="54">
        <v>2</v>
      </c>
    </row>
    <row r="920" spans="1:4" x14ac:dyDescent="0.2">
      <c r="A920" s="59">
        <v>816</v>
      </c>
      <c r="B920" s="60">
        <v>14033</v>
      </c>
      <c r="C920" s="53" t="s">
        <v>443</v>
      </c>
      <c r="D920" s="54">
        <v>1</v>
      </c>
    </row>
    <row r="921" spans="1:4" x14ac:dyDescent="0.2">
      <c r="A921" s="59">
        <v>817</v>
      </c>
      <c r="B921" s="60">
        <v>14034</v>
      </c>
      <c r="C921" s="53" t="s">
        <v>444</v>
      </c>
      <c r="D921" s="54" t="s">
        <v>255</v>
      </c>
    </row>
    <row r="922" spans="1:4" x14ac:dyDescent="0.2">
      <c r="A922" s="59">
        <v>818</v>
      </c>
      <c r="B922" s="60">
        <v>14035</v>
      </c>
      <c r="C922" s="53" t="s">
        <v>443</v>
      </c>
      <c r="D922" s="54">
        <v>2</v>
      </c>
    </row>
    <row r="923" spans="1:4" x14ac:dyDescent="0.2">
      <c r="A923" s="59">
        <v>818</v>
      </c>
      <c r="B923" s="60">
        <v>14036</v>
      </c>
      <c r="C923" s="53" t="s">
        <v>443</v>
      </c>
      <c r="D923" s="54">
        <v>1</v>
      </c>
    </row>
    <row r="924" spans="1:4" x14ac:dyDescent="0.2">
      <c r="A924" s="59">
        <v>819</v>
      </c>
      <c r="B924" s="60">
        <v>14037</v>
      </c>
      <c r="C924" s="53" t="s">
        <v>444</v>
      </c>
      <c r="D924" s="54" t="s">
        <v>255</v>
      </c>
    </row>
    <row r="925" spans="1:4" x14ac:dyDescent="0.2">
      <c r="A925" s="59">
        <v>820</v>
      </c>
      <c r="B925" s="60">
        <v>14042</v>
      </c>
      <c r="C925" s="53" t="s">
        <v>443</v>
      </c>
      <c r="D925" s="54">
        <v>2</v>
      </c>
    </row>
    <row r="926" spans="1:4" x14ac:dyDescent="0.2">
      <c r="A926" s="59">
        <v>820</v>
      </c>
      <c r="B926" s="60">
        <v>14043</v>
      </c>
      <c r="C926" s="53" t="s">
        <v>443</v>
      </c>
      <c r="D926" s="54">
        <v>1</v>
      </c>
    </row>
    <row r="927" spans="1:4" x14ac:dyDescent="0.2">
      <c r="A927" s="59">
        <v>821</v>
      </c>
      <c r="B927" s="60">
        <v>14044</v>
      </c>
      <c r="C927" s="53" t="s">
        <v>444</v>
      </c>
      <c r="D927" s="54" t="s">
        <v>255</v>
      </c>
    </row>
    <row r="928" spans="1:4" x14ac:dyDescent="0.2">
      <c r="A928" s="59">
        <v>822</v>
      </c>
      <c r="B928" s="60">
        <v>14045</v>
      </c>
      <c r="C928" s="53" t="s">
        <v>443</v>
      </c>
      <c r="D928" s="54">
        <v>2</v>
      </c>
    </row>
    <row r="929" spans="1:4" x14ac:dyDescent="0.2">
      <c r="A929" s="59">
        <v>822</v>
      </c>
      <c r="B929" s="60">
        <v>14046</v>
      </c>
      <c r="C929" s="53" t="s">
        <v>443</v>
      </c>
      <c r="D929" s="54">
        <v>1</v>
      </c>
    </row>
    <row r="930" spans="1:4" x14ac:dyDescent="0.2">
      <c r="A930" s="59">
        <v>823</v>
      </c>
      <c r="B930" s="60">
        <v>14047</v>
      </c>
      <c r="C930" s="53" t="s">
        <v>444</v>
      </c>
      <c r="D930" s="54" t="s">
        <v>255</v>
      </c>
    </row>
    <row r="931" spans="1:4" x14ac:dyDescent="0.2">
      <c r="A931" s="59">
        <v>824</v>
      </c>
      <c r="B931" s="60">
        <v>14048</v>
      </c>
      <c r="C931" s="53" t="s">
        <v>443</v>
      </c>
      <c r="D931" s="54">
        <v>2</v>
      </c>
    </row>
    <row r="932" spans="1:4" x14ac:dyDescent="0.2">
      <c r="A932" s="59">
        <v>824</v>
      </c>
      <c r="B932" s="60">
        <v>14049</v>
      </c>
      <c r="C932" s="53" t="s">
        <v>443</v>
      </c>
      <c r="D932" s="54">
        <v>1</v>
      </c>
    </row>
    <row r="933" spans="1:4" x14ac:dyDescent="0.2">
      <c r="A933" s="59">
        <v>825</v>
      </c>
      <c r="B933" s="60">
        <v>14050</v>
      </c>
      <c r="C933" s="53" t="s">
        <v>444</v>
      </c>
      <c r="D933" s="54" t="s">
        <v>255</v>
      </c>
    </row>
    <row r="934" spans="1:4" x14ac:dyDescent="0.2">
      <c r="A934" s="59">
        <v>826</v>
      </c>
      <c r="B934" s="60">
        <v>14069</v>
      </c>
      <c r="C934" s="53" t="s">
        <v>443</v>
      </c>
      <c r="D934" s="54">
        <v>2</v>
      </c>
    </row>
    <row r="935" spans="1:4" x14ac:dyDescent="0.2">
      <c r="A935" s="59">
        <v>826</v>
      </c>
      <c r="B935" s="60">
        <v>14070</v>
      </c>
      <c r="C935" s="53" t="s">
        <v>443</v>
      </c>
      <c r="D935" s="54">
        <v>1</v>
      </c>
    </row>
    <row r="936" spans="1:4" x14ac:dyDescent="0.2">
      <c r="A936" s="59">
        <v>827</v>
      </c>
      <c r="B936" s="60">
        <v>14071</v>
      </c>
      <c r="C936" s="53" t="s">
        <v>444</v>
      </c>
      <c r="D936" s="54" t="s">
        <v>255</v>
      </c>
    </row>
    <row r="937" spans="1:4" x14ac:dyDescent="0.2">
      <c r="A937" s="59">
        <v>828</v>
      </c>
      <c r="B937" s="60">
        <v>14072</v>
      </c>
      <c r="C937" s="53" t="s">
        <v>443</v>
      </c>
      <c r="D937" s="54">
        <v>2</v>
      </c>
    </row>
    <row r="938" spans="1:4" x14ac:dyDescent="0.2">
      <c r="A938" s="59">
        <v>828</v>
      </c>
      <c r="B938" s="60">
        <v>14073</v>
      </c>
      <c r="C938" s="53" t="s">
        <v>443</v>
      </c>
      <c r="D938" s="54">
        <v>1</v>
      </c>
    </row>
    <row r="939" spans="1:4" x14ac:dyDescent="0.2">
      <c r="A939" s="59">
        <v>829</v>
      </c>
      <c r="B939" s="60">
        <v>14074</v>
      </c>
      <c r="C939" s="53" t="s">
        <v>444</v>
      </c>
      <c r="D939" s="54" t="s">
        <v>255</v>
      </c>
    </row>
    <row r="940" spans="1:4" x14ac:dyDescent="0.2">
      <c r="A940" s="59">
        <v>830</v>
      </c>
      <c r="B940" s="60">
        <v>14075</v>
      </c>
      <c r="C940" s="53" t="s">
        <v>443</v>
      </c>
      <c r="D940" s="54">
        <v>2</v>
      </c>
    </row>
    <row r="941" spans="1:4" x14ac:dyDescent="0.2">
      <c r="A941" s="59">
        <v>830</v>
      </c>
      <c r="B941" s="60">
        <v>14076</v>
      </c>
      <c r="C941" s="53" t="s">
        <v>443</v>
      </c>
      <c r="D941" s="54">
        <v>1</v>
      </c>
    </row>
    <row r="942" spans="1:4" x14ac:dyDescent="0.2">
      <c r="A942" s="59">
        <v>831</v>
      </c>
      <c r="B942" s="60">
        <v>14077</v>
      </c>
      <c r="C942" s="53" t="s">
        <v>444</v>
      </c>
      <c r="D942" s="54" t="s">
        <v>255</v>
      </c>
    </row>
    <row r="943" spans="1:4" x14ac:dyDescent="0.2">
      <c r="A943" s="59">
        <v>832</v>
      </c>
      <c r="B943" s="60">
        <v>14085</v>
      </c>
      <c r="C943" s="53" t="s">
        <v>443</v>
      </c>
      <c r="D943" s="54">
        <v>2</v>
      </c>
    </row>
    <row r="944" spans="1:4" x14ac:dyDescent="0.2">
      <c r="A944" s="59">
        <v>832</v>
      </c>
      <c r="B944" s="60">
        <v>14086</v>
      </c>
      <c r="C944" s="53" t="s">
        <v>443</v>
      </c>
      <c r="D944" s="54">
        <v>1</v>
      </c>
    </row>
    <row r="945" spans="1:4" x14ac:dyDescent="0.2">
      <c r="A945" s="59">
        <v>833</v>
      </c>
      <c r="B945" s="60">
        <v>14087</v>
      </c>
      <c r="C945" s="53" t="s">
        <v>444</v>
      </c>
      <c r="D945" s="54" t="s">
        <v>255</v>
      </c>
    </row>
    <row r="946" spans="1:4" x14ac:dyDescent="0.2">
      <c r="A946" s="59">
        <v>834</v>
      </c>
      <c r="B946" s="60">
        <v>14088</v>
      </c>
      <c r="C946" s="53" t="s">
        <v>443</v>
      </c>
      <c r="D946" s="54">
        <v>2</v>
      </c>
    </row>
    <row r="947" spans="1:4" x14ac:dyDescent="0.2">
      <c r="A947" s="59">
        <v>834</v>
      </c>
      <c r="B947" s="60">
        <v>14089</v>
      </c>
      <c r="C947" s="53" t="s">
        <v>443</v>
      </c>
      <c r="D947" s="54">
        <v>1</v>
      </c>
    </row>
    <row r="948" spans="1:4" x14ac:dyDescent="0.2">
      <c r="A948" s="59">
        <v>835</v>
      </c>
      <c r="B948" s="60">
        <v>14090</v>
      </c>
      <c r="C948" s="53" t="s">
        <v>444</v>
      </c>
      <c r="D948" s="54" t="s">
        <v>255</v>
      </c>
    </row>
    <row r="949" spans="1:4" x14ac:dyDescent="0.2">
      <c r="A949" s="59">
        <v>836</v>
      </c>
      <c r="B949" s="60">
        <v>14091</v>
      </c>
      <c r="C949" s="53" t="s">
        <v>443</v>
      </c>
      <c r="D949" s="54">
        <v>2</v>
      </c>
    </row>
    <row r="950" spans="1:4" x14ac:dyDescent="0.2">
      <c r="A950" s="59">
        <v>836</v>
      </c>
      <c r="B950" s="60">
        <v>14092</v>
      </c>
      <c r="C950" s="53" t="s">
        <v>443</v>
      </c>
      <c r="D950" s="54">
        <v>1</v>
      </c>
    </row>
    <row r="951" spans="1:4" x14ac:dyDescent="0.2">
      <c r="A951" s="59">
        <v>837</v>
      </c>
      <c r="B951" s="60">
        <v>14093</v>
      </c>
      <c r="C951" s="53" t="s">
        <v>444</v>
      </c>
      <c r="D951" s="54" t="s">
        <v>255</v>
      </c>
    </row>
    <row r="952" spans="1:4" x14ac:dyDescent="0.2">
      <c r="A952" s="59">
        <v>838</v>
      </c>
      <c r="B952" s="60">
        <v>14094</v>
      </c>
      <c r="C952" s="53" t="s">
        <v>443</v>
      </c>
      <c r="D952" s="54">
        <v>2</v>
      </c>
    </row>
    <row r="953" spans="1:4" x14ac:dyDescent="0.2">
      <c r="A953" s="59">
        <v>838</v>
      </c>
      <c r="B953" s="60">
        <v>14095</v>
      </c>
      <c r="C953" s="53" t="s">
        <v>443</v>
      </c>
      <c r="D953" s="54">
        <v>1</v>
      </c>
    </row>
    <row r="954" spans="1:4" x14ac:dyDescent="0.2">
      <c r="A954" s="59">
        <v>839</v>
      </c>
      <c r="B954" s="60">
        <v>14096</v>
      </c>
      <c r="C954" s="53" t="s">
        <v>444</v>
      </c>
      <c r="D954" s="54" t="s">
        <v>255</v>
      </c>
    </row>
    <row r="955" spans="1:4" x14ac:dyDescent="0.2">
      <c r="A955" s="59">
        <v>840</v>
      </c>
      <c r="B955" s="60">
        <v>14110</v>
      </c>
      <c r="C955" s="53" t="s">
        <v>443</v>
      </c>
      <c r="D955" s="54">
        <v>2</v>
      </c>
    </row>
    <row r="956" spans="1:4" x14ac:dyDescent="0.2">
      <c r="A956" s="59">
        <v>840</v>
      </c>
      <c r="B956" s="60">
        <v>14111</v>
      </c>
      <c r="C956" s="53" t="s">
        <v>443</v>
      </c>
      <c r="D956" s="54">
        <v>1</v>
      </c>
    </row>
    <row r="957" spans="1:4" x14ac:dyDescent="0.2">
      <c r="A957" s="59">
        <v>841</v>
      </c>
      <c r="B957" s="60">
        <v>14112</v>
      </c>
      <c r="C957" s="53" t="s">
        <v>444</v>
      </c>
      <c r="D957" s="54" t="s">
        <v>255</v>
      </c>
    </row>
    <row r="958" spans="1:4" x14ac:dyDescent="0.2">
      <c r="A958" s="59">
        <v>842</v>
      </c>
      <c r="B958" s="60">
        <v>14113</v>
      </c>
      <c r="C958" s="53" t="s">
        <v>443</v>
      </c>
      <c r="D958" s="54">
        <v>2</v>
      </c>
    </row>
    <row r="959" spans="1:4" x14ac:dyDescent="0.2">
      <c r="A959" s="59">
        <v>842</v>
      </c>
      <c r="B959" s="60">
        <v>14114</v>
      </c>
      <c r="C959" s="53" t="s">
        <v>443</v>
      </c>
      <c r="D959" s="54">
        <v>1</v>
      </c>
    </row>
    <row r="960" spans="1:4" x14ac:dyDescent="0.2">
      <c r="A960" s="59">
        <v>843</v>
      </c>
      <c r="B960" s="60">
        <v>14115</v>
      </c>
      <c r="C960" s="53" t="s">
        <v>444</v>
      </c>
      <c r="D960" s="54" t="s">
        <v>255</v>
      </c>
    </row>
    <row r="961" spans="1:4" x14ac:dyDescent="0.2">
      <c r="A961" s="59">
        <v>844</v>
      </c>
      <c r="B961" s="60">
        <v>14116</v>
      </c>
      <c r="C961" s="53" t="s">
        <v>443</v>
      </c>
      <c r="D961" s="54">
        <v>2</v>
      </c>
    </row>
    <row r="962" spans="1:4" x14ac:dyDescent="0.2">
      <c r="A962" s="59">
        <v>844</v>
      </c>
      <c r="B962" s="60">
        <v>14117</v>
      </c>
      <c r="C962" s="53" t="s">
        <v>443</v>
      </c>
      <c r="D962" s="54">
        <v>1</v>
      </c>
    </row>
    <row r="963" spans="1:4" x14ac:dyDescent="0.2">
      <c r="A963" s="59">
        <v>845</v>
      </c>
      <c r="B963" s="60">
        <v>14118</v>
      </c>
      <c r="C963" s="53" t="s">
        <v>444</v>
      </c>
      <c r="D963" s="54" t="s">
        <v>255</v>
      </c>
    </row>
    <row r="964" spans="1:4" x14ac:dyDescent="0.2">
      <c r="A964" s="59">
        <v>846</v>
      </c>
      <c r="B964" s="60">
        <v>14138</v>
      </c>
      <c r="C964" s="53" t="s">
        <v>443</v>
      </c>
      <c r="D964" s="54">
        <v>2</v>
      </c>
    </row>
    <row r="965" spans="1:4" x14ac:dyDescent="0.2">
      <c r="A965" s="59">
        <v>846</v>
      </c>
      <c r="B965" s="60">
        <v>14139</v>
      </c>
      <c r="C965" s="53" t="s">
        <v>443</v>
      </c>
      <c r="D965" s="54">
        <v>1</v>
      </c>
    </row>
    <row r="966" spans="1:4" x14ac:dyDescent="0.2">
      <c r="A966" s="59">
        <v>847</v>
      </c>
      <c r="B966" s="60">
        <v>14140</v>
      </c>
      <c r="C966" s="53" t="s">
        <v>444</v>
      </c>
      <c r="D966" s="54" t="s">
        <v>255</v>
      </c>
    </row>
    <row r="967" spans="1:4" x14ac:dyDescent="0.2">
      <c r="A967" s="59">
        <v>848</v>
      </c>
      <c r="B967" s="60">
        <v>14141</v>
      </c>
      <c r="C967" s="53" t="s">
        <v>443</v>
      </c>
      <c r="D967" s="54">
        <v>2</v>
      </c>
    </row>
    <row r="968" spans="1:4" x14ac:dyDescent="0.2">
      <c r="A968" s="59">
        <v>848</v>
      </c>
      <c r="B968" s="60">
        <v>14142</v>
      </c>
      <c r="C968" s="53" t="s">
        <v>443</v>
      </c>
      <c r="D968" s="54">
        <v>1</v>
      </c>
    </row>
    <row r="969" spans="1:4" x14ac:dyDescent="0.2">
      <c r="A969" s="59">
        <v>849</v>
      </c>
      <c r="B969" s="60">
        <v>14143</v>
      </c>
      <c r="C969" s="53" t="s">
        <v>444</v>
      </c>
      <c r="D969" s="54" t="s">
        <v>255</v>
      </c>
    </row>
    <row r="970" spans="1:4" x14ac:dyDescent="0.2">
      <c r="A970" s="59">
        <v>850</v>
      </c>
      <c r="B970" s="60">
        <v>14014</v>
      </c>
      <c r="C970" s="53" t="s">
        <v>444</v>
      </c>
      <c r="D970" s="54" t="s">
        <v>255</v>
      </c>
    </row>
    <row r="971" spans="1:4" x14ac:dyDescent="0.2">
      <c r="A971" s="59">
        <v>851</v>
      </c>
      <c r="B971" s="60">
        <v>14038</v>
      </c>
      <c r="C971" s="53" t="s">
        <v>444</v>
      </c>
      <c r="D971" s="54" t="s">
        <v>255</v>
      </c>
    </row>
    <row r="972" spans="1:4" x14ac:dyDescent="0.2">
      <c r="A972" s="59">
        <v>852</v>
      </c>
      <c r="B972" s="60">
        <v>14001</v>
      </c>
      <c r="C972" s="53" t="s">
        <v>443</v>
      </c>
      <c r="D972" s="54">
        <v>2</v>
      </c>
    </row>
    <row r="973" spans="1:4" x14ac:dyDescent="0.2">
      <c r="A973" s="59">
        <v>852</v>
      </c>
      <c r="B973" s="60">
        <v>14002</v>
      </c>
      <c r="C973" s="53" t="s">
        <v>443</v>
      </c>
      <c r="D973" s="54">
        <v>1</v>
      </c>
    </row>
    <row r="974" spans="1:4" x14ac:dyDescent="0.2">
      <c r="A974" s="59">
        <v>853</v>
      </c>
      <c r="B974" s="60">
        <v>14081</v>
      </c>
      <c r="C974" s="53" t="s">
        <v>443</v>
      </c>
      <c r="D974" s="54">
        <v>2</v>
      </c>
    </row>
    <row r="975" spans="1:4" x14ac:dyDescent="0.2">
      <c r="A975" s="59">
        <v>853</v>
      </c>
      <c r="B975" s="60">
        <v>14082</v>
      </c>
      <c r="C975" s="53" t="s">
        <v>443</v>
      </c>
      <c r="D975" s="54">
        <v>1</v>
      </c>
    </row>
    <row r="976" spans="1:4" x14ac:dyDescent="0.2">
      <c r="A976" s="59">
        <v>854</v>
      </c>
      <c r="B976" s="60">
        <v>14083</v>
      </c>
      <c r="C976" s="53" t="s">
        <v>443</v>
      </c>
      <c r="D976" s="54">
        <v>2</v>
      </c>
    </row>
    <row r="977" spans="1:4" x14ac:dyDescent="0.2">
      <c r="A977" s="59">
        <v>854</v>
      </c>
      <c r="B977" s="60">
        <v>14084</v>
      </c>
      <c r="C977" s="53" t="s">
        <v>443</v>
      </c>
      <c r="D977" s="54">
        <v>1</v>
      </c>
    </row>
    <row r="978" spans="1:4" x14ac:dyDescent="0.2">
      <c r="A978" s="59">
        <v>855</v>
      </c>
      <c r="B978" s="60">
        <v>14103</v>
      </c>
      <c r="C978" s="53" t="s">
        <v>443</v>
      </c>
      <c r="D978" s="54">
        <v>2</v>
      </c>
    </row>
    <row r="979" spans="1:4" x14ac:dyDescent="0.2">
      <c r="A979" s="59">
        <v>855</v>
      </c>
      <c r="B979" s="60">
        <v>14104</v>
      </c>
      <c r="C979" s="53" t="s">
        <v>443</v>
      </c>
      <c r="D979" s="54">
        <v>1</v>
      </c>
    </row>
    <row r="980" spans="1:4" x14ac:dyDescent="0.2">
      <c r="A980" s="59">
        <v>856</v>
      </c>
      <c r="B980" s="60">
        <v>14105</v>
      </c>
      <c r="C980" s="53" t="s">
        <v>443</v>
      </c>
      <c r="D980" s="54">
        <v>2</v>
      </c>
    </row>
    <row r="981" spans="1:4" x14ac:dyDescent="0.2">
      <c r="A981" s="59">
        <v>856</v>
      </c>
      <c r="B981" s="60">
        <v>14106</v>
      </c>
      <c r="C981" s="53" t="s">
        <v>443</v>
      </c>
      <c r="D981" s="54">
        <v>1</v>
      </c>
    </row>
    <row r="982" spans="1:4" x14ac:dyDescent="0.2">
      <c r="A982" s="59">
        <v>857</v>
      </c>
      <c r="B982" s="60">
        <v>14015</v>
      </c>
      <c r="C982" s="53" t="s">
        <v>443</v>
      </c>
      <c r="D982" s="54">
        <v>2</v>
      </c>
    </row>
    <row r="983" spans="1:4" x14ac:dyDescent="0.2">
      <c r="A983" s="59">
        <v>857</v>
      </c>
      <c r="B983" s="60">
        <v>14016</v>
      </c>
      <c r="C983" s="53" t="s">
        <v>443</v>
      </c>
      <c r="D983" s="54">
        <v>1</v>
      </c>
    </row>
    <row r="984" spans="1:4" x14ac:dyDescent="0.2">
      <c r="A984" s="59">
        <v>858</v>
      </c>
      <c r="B984" s="60">
        <v>14039</v>
      </c>
      <c r="C984" s="53" t="s">
        <v>443</v>
      </c>
      <c r="D984" s="54">
        <v>2</v>
      </c>
    </row>
    <row r="985" spans="1:4" x14ac:dyDescent="0.2">
      <c r="A985" s="59">
        <v>858</v>
      </c>
      <c r="B985" s="60">
        <v>14040</v>
      </c>
      <c r="C985" s="53" t="s">
        <v>443</v>
      </c>
      <c r="D985" s="54">
        <v>1</v>
      </c>
    </row>
    <row r="986" spans="1:4" x14ac:dyDescent="0.2">
      <c r="A986" s="59">
        <v>859</v>
      </c>
      <c r="B986" s="60">
        <v>14003</v>
      </c>
      <c r="C986" s="53" t="s">
        <v>443</v>
      </c>
      <c r="D986" s="54">
        <v>2</v>
      </c>
    </row>
    <row r="987" spans="1:4" x14ac:dyDescent="0.2">
      <c r="A987" s="59">
        <v>859</v>
      </c>
      <c r="B987" s="60">
        <v>14004</v>
      </c>
      <c r="C987" s="53" t="s">
        <v>443</v>
      </c>
      <c r="D987" s="54">
        <v>1</v>
      </c>
    </row>
    <row r="988" spans="1:4" x14ac:dyDescent="0.2">
      <c r="A988" s="59">
        <v>860</v>
      </c>
      <c r="B988" s="60">
        <v>14026</v>
      </c>
      <c r="C988" s="53" t="s">
        <v>443</v>
      </c>
      <c r="D988" s="54">
        <v>2</v>
      </c>
    </row>
    <row r="989" spans="1:4" x14ac:dyDescent="0.2">
      <c r="A989" s="59">
        <v>860</v>
      </c>
      <c r="B989" s="60">
        <v>14027</v>
      </c>
      <c r="C989" s="53" t="s">
        <v>443</v>
      </c>
      <c r="D989" s="54">
        <v>1</v>
      </c>
    </row>
    <row r="990" spans="1:4" x14ac:dyDescent="0.2">
      <c r="A990" s="59">
        <v>861</v>
      </c>
      <c r="B990" s="60">
        <v>14051</v>
      </c>
      <c r="C990" s="53" t="s">
        <v>443</v>
      </c>
      <c r="D990" s="54">
        <v>2</v>
      </c>
    </row>
    <row r="991" spans="1:4" x14ac:dyDescent="0.2">
      <c r="A991" s="59">
        <v>861</v>
      </c>
      <c r="B991" s="60">
        <v>14052</v>
      </c>
      <c r="C991" s="53" t="s">
        <v>443</v>
      </c>
      <c r="D991" s="54">
        <v>1</v>
      </c>
    </row>
    <row r="992" spans="1:4" x14ac:dyDescent="0.2">
      <c r="A992" s="59">
        <v>862</v>
      </c>
      <c r="B992" s="60">
        <v>14107</v>
      </c>
      <c r="C992" s="53" t="s">
        <v>443</v>
      </c>
      <c r="D992" s="54">
        <v>2</v>
      </c>
    </row>
    <row r="993" spans="1:4" x14ac:dyDescent="0.2">
      <c r="A993" s="59">
        <v>862</v>
      </c>
      <c r="B993" s="60">
        <v>14108</v>
      </c>
      <c r="C993" s="53" t="s">
        <v>443</v>
      </c>
      <c r="D993" s="54">
        <v>1</v>
      </c>
    </row>
    <row r="994" spans="1:4" x14ac:dyDescent="0.2">
      <c r="A994" s="59">
        <v>863</v>
      </c>
      <c r="B994" s="60">
        <v>14054</v>
      </c>
      <c r="C994" s="53" t="s">
        <v>443</v>
      </c>
      <c r="D994" s="54">
        <v>2</v>
      </c>
    </row>
    <row r="995" spans="1:4" x14ac:dyDescent="0.2">
      <c r="A995" s="59">
        <v>863</v>
      </c>
      <c r="B995" s="60">
        <v>14055</v>
      </c>
      <c r="C995" s="53" t="s">
        <v>443</v>
      </c>
      <c r="D995" s="54">
        <v>1</v>
      </c>
    </row>
    <row r="996" spans="1:4" x14ac:dyDescent="0.2">
      <c r="A996" s="59">
        <v>864</v>
      </c>
      <c r="B996" s="60">
        <v>14121</v>
      </c>
      <c r="C996" s="53" t="s">
        <v>443</v>
      </c>
      <c r="D996" s="54">
        <v>2</v>
      </c>
    </row>
    <row r="997" spans="1:4" x14ac:dyDescent="0.2">
      <c r="A997" s="59">
        <v>864</v>
      </c>
      <c r="B997" s="60">
        <v>14122</v>
      </c>
      <c r="C997" s="53" t="s">
        <v>443</v>
      </c>
      <c r="D997" s="54">
        <v>1</v>
      </c>
    </row>
    <row r="998" spans="1:4" x14ac:dyDescent="0.2">
      <c r="A998" s="59">
        <v>865</v>
      </c>
      <c r="B998" s="60">
        <v>14057</v>
      </c>
      <c r="C998" s="53" t="s">
        <v>443</v>
      </c>
      <c r="D998" s="54">
        <v>2</v>
      </c>
    </row>
    <row r="999" spans="1:4" x14ac:dyDescent="0.2">
      <c r="A999" s="59">
        <v>865</v>
      </c>
      <c r="B999" s="60">
        <v>14058</v>
      </c>
      <c r="C999" s="53" t="s">
        <v>443</v>
      </c>
      <c r="D999" s="54">
        <v>1</v>
      </c>
    </row>
    <row r="1000" spans="1:4" x14ac:dyDescent="0.2">
      <c r="A1000" s="59">
        <v>866</v>
      </c>
      <c r="B1000" s="60">
        <v>14059</v>
      </c>
      <c r="C1000" s="53" t="s">
        <v>444</v>
      </c>
      <c r="D1000" s="54" t="s">
        <v>255</v>
      </c>
    </row>
    <row r="1001" spans="1:4" x14ac:dyDescent="0.2">
      <c r="A1001" s="59">
        <v>867</v>
      </c>
      <c r="B1001" s="60">
        <v>14060</v>
      </c>
      <c r="C1001" s="53" t="s">
        <v>443</v>
      </c>
      <c r="D1001" s="54">
        <v>2</v>
      </c>
    </row>
    <row r="1002" spans="1:4" x14ac:dyDescent="0.2">
      <c r="A1002" s="59">
        <v>867</v>
      </c>
      <c r="B1002" s="60">
        <v>14061</v>
      </c>
      <c r="C1002" s="53" t="s">
        <v>443</v>
      </c>
      <c r="D1002" s="54">
        <v>1</v>
      </c>
    </row>
    <row r="1003" spans="1:4" x14ac:dyDescent="0.2">
      <c r="A1003" s="59">
        <v>868</v>
      </c>
      <c r="B1003" s="60">
        <v>14062</v>
      </c>
      <c r="C1003" s="53" t="s">
        <v>444</v>
      </c>
      <c r="D1003" s="54" t="s">
        <v>255</v>
      </c>
    </row>
    <row r="1004" spans="1:4" x14ac:dyDescent="0.2">
      <c r="A1004" s="59">
        <v>869</v>
      </c>
      <c r="B1004" s="60">
        <v>14063</v>
      </c>
      <c r="C1004" s="53" t="s">
        <v>443</v>
      </c>
      <c r="D1004" s="54">
        <v>2</v>
      </c>
    </row>
    <row r="1005" spans="1:4" x14ac:dyDescent="0.2">
      <c r="A1005" s="59">
        <v>869</v>
      </c>
      <c r="B1005" s="60">
        <v>14064</v>
      </c>
      <c r="C1005" s="53" t="s">
        <v>443</v>
      </c>
      <c r="D1005" s="54">
        <v>1</v>
      </c>
    </row>
    <row r="1006" spans="1:4" x14ac:dyDescent="0.2">
      <c r="A1006" s="59">
        <v>870</v>
      </c>
      <c r="B1006" s="60">
        <v>14065</v>
      </c>
      <c r="C1006" s="53" t="s">
        <v>444</v>
      </c>
      <c r="D1006" s="54" t="s">
        <v>255</v>
      </c>
    </row>
    <row r="1007" spans="1:4" x14ac:dyDescent="0.2">
      <c r="A1007" s="59">
        <v>871</v>
      </c>
      <c r="B1007" s="60">
        <v>14066</v>
      </c>
      <c r="C1007" s="53" t="s">
        <v>443</v>
      </c>
      <c r="D1007" s="54">
        <v>2</v>
      </c>
    </row>
    <row r="1008" spans="1:4" x14ac:dyDescent="0.2">
      <c r="A1008" s="59">
        <v>871</v>
      </c>
      <c r="B1008" s="60">
        <v>14067</v>
      </c>
      <c r="C1008" s="53" t="s">
        <v>443</v>
      </c>
      <c r="D1008" s="54">
        <v>1</v>
      </c>
    </row>
    <row r="1009" spans="1:4" x14ac:dyDescent="0.2">
      <c r="A1009" s="59">
        <v>872</v>
      </c>
      <c r="B1009" s="60">
        <v>14068</v>
      </c>
      <c r="C1009" s="53" t="s">
        <v>444</v>
      </c>
      <c r="D1009" s="54" t="s">
        <v>255</v>
      </c>
    </row>
    <row r="1010" spans="1:4" x14ac:dyDescent="0.2">
      <c r="A1010" s="59">
        <v>873</v>
      </c>
      <c r="B1010" s="60">
        <v>14078</v>
      </c>
      <c r="C1010" s="53" t="s">
        <v>443</v>
      </c>
      <c r="D1010" s="54">
        <v>2</v>
      </c>
    </row>
    <row r="1011" spans="1:4" x14ac:dyDescent="0.2">
      <c r="A1011" s="59">
        <v>873</v>
      </c>
      <c r="B1011" s="60">
        <v>14079</v>
      </c>
      <c r="C1011" s="53" t="s">
        <v>443</v>
      </c>
      <c r="D1011" s="54">
        <v>1</v>
      </c>
    </row>
    <row r="1012" spans="1:4" x14ac:dyDescent="0.2">
      <c r="A1012" s="59">
        <v>874</v>
      </c>
      <c r="B1012" s="60">
        <v>14080</v>
      </c>
      <c r="C1012" s="53" t="s">
        <v>444</v>
      </c>
      <c r="D1012" s="54" t="s">
        <v>255</v>
      </c>
    </row>
    <row r="1013" spans="1:4" x14ac:dyDescent="0.2">
      <c r="A1013" s="59">
        <v>875</v>
      </c>
      <c r="B1013" s="60">
        <v>14100</v>
      </c>
      <c r="C1013" s="53" t="s">
        <v>443</v>
      </c>
      <c r="D1013" s="54">
        <v>2</v>
      </c>
    </row>
    <row r="1014" spans="1:4" x14ac:dyDescent="0.2">
      <c r="A1014" s="59">
        <v>875</v>
      </c>
      <c r="B1014" s="60">
        <v>14101</v>
      </c>
      <c r="C1014" s="53" t="s">
        <v>443</v>
      </c>
      <c r="D1014" s="54">
        <v>1</v>
      </c>
    </row>
    <row r="1015" spans="1:4" x14ac:dyDescent="0.2">
      <c r="A1015" s="59">
        <v>876</v>
      </c>
      <c r="B1015" s="60">
        <v>14102</v>
      </c>
      <c r="C1015" s="53" t="s">
        <v>444</v>
      </c>
      <c r="D1015" s="54" t="s">
        <v>255</v>
      </c>
    </row>
    <row r="1016" spans="1:4" x14ac:dyDescent="0.2">
      <c r="A1016" s="59">
        <v>877</v>
      </c>
      <c r="B1016" s="60">
        <v>14123</v>
      </c>
      <c r="C1016" s="53" t="s">
        <v>443</v>
      </c>
      <c r="D1016" s="54">
        <v>2</v>
      </c>
    </row>
    <row r="1017" spans="1:4" x14ac:dyDescent="0.2">
      <c r="A1017" s="59">
        <v>877</v>
      </c>
      <c r="B1017" s="60">
        <v>14124</v>
      </c>
      <c r="C1017" s="53" t="s">
        <v>443</v>
      </c>
      <c r="D1017" s="54">
        <v>1</v>
      </c>
    </row>
    <row r="1018" spans="1:4" x14ac:dyDescent="0.2">
      <c r="A1018" s="59">
        <v>878</v>
      </c>
      <c r="B1018" s="60">
        <v>14125</v>
      </c>
      <c r="C1018" s="53" t="s">
        <v>444</v>
      </c>
      <c r="D1018" s="54" t="s">
        <v>255</v>
      </c>
    </row>
    <row r="1019" spans="1:4" x14ac:dyDescent="0.2">
      <c r="A1019" s="59">
        <v>879</v>
      </c>
      <c r="B1019" s="60">
        <v>14126</v>
      </c>
      <c r="C1019" s="53" t="s">
        <v>443</v>
      </c>
      <c r="D1019" s="54">
        <v>2</v>
      </c>
    </row>
    <row r="1020" spans="1:4" x14ac:dyDescent="0.2">
      <c r="A1020" s="59">
        <v>879</v>
      </c>
      <c r="B1020" s="60">
        <v>14127</v>
      </c>
      <c r="C1020" s="53" t="s">
        <v>443</v>
      </c>
      <c r="D1020" s="54">
        <v>1</v>
      </c>
    </row>
    <row r="1021" spans="1:4" x14ac:dyDescent="0.2">
      <c r="A1021" s="59">
        <v>880</v>
      </c>
      <c r="B1021" s="60">
        <v>14128</v>
      </c>
      <c r="C1021" s="53" t="s">
        <v>444</v>
      </c>
      <c r="D1021" s="54" t="s">
        <v>255</v>
      </c>
    </row>
    <row r="1022" spans="1:4" x14ac:dyDescent="0.2">
      <c r="A1022" s="59">
        <v>881</v>
      </c>
      <c r="B1022" s="60">
        <v>14129</v>
      </c>
      <c r="C1022" s="53" t="s">
        <v>443</v>
      </c>
      <c r="D1022" s="54">
        <v>2</v>
      </c>
    </row>
    <row r="1023" spans="1:4" x14ac:dyDescent="0.2">
      <c r="A1023" s="59">
        <v>881</v>
      </c>
      <c r="B1023" s="60">
        <v>14130</v>
      </c>
      <c r="C1023" s="53" t="s">
        <v>443</v>
      </c>
      <c r="D1023" s="54">
        <v>1</v>
      </c>
    </row>
    <row r="1024" spans="1:4" x14ac:dyDescent="0.2">
      <c r="A1024" s="59">
        <v>882</v>
      </c>
      <c r="B1024" s="60">
        <v>14131</v>
      </c>
      <c r="C1024" s="53" t="s">
        <v>444</v>
      </c>
      <c r="D1024" s="54" t="s">
        <v>255</v>
      </c>
    </row>
    <row r="1025" spans="1:4" x14ac:dyDescent="0.2">
      <c r="A1025" s="59">
        <v>883</v>
      </c>
      <c r="B1025" s="60">
        <v>14132</v>
      </c>
      <c r="C1025" s="53" t="s">
        <v>443</v>
      </c>
      <c r="D1025" s="54">
        <v>2</v>
      </c>
    </row>
    <row r="1026" spans="1:4" x14ac:dyDescent="0.2">
      <c r="A1026" s="59">
        <v>883</v>
      </c>
      <c r="B1026" s="60">
        <v>14133</v>
      </c>
      <c r="C1026" s="53" t="s">
        <v>443</v>
      </c>
      <c r="D1026" s="54">
        <v>1</v>
      </c>
    </row>
    <row r="1027" spans="1:4" x14ac:dyDescent="0.2">
      <c r="A1027" s="59">
        <v>884</v>
      </c>
      <c r="B1027" s="60">
        <v>14134</v>
      </c>
      <c r="C1027" s="53" t="s">
        <v>444</v>
      </c>
      <c r="D1027" s="54" t="s">
        <v>255</v>
      </c>
    </row>
    <row r="1028" spans="1:4" x14ac:dyDescent="0.2">
      <c r="A1028" s="59">
        <v>885</v>
      </c>
      <c r="B1028" s="60">
        <v>14135</v>
      </c>
      <c r="C1028" s="53" t="s">
        <v>443</v>
      </c>
      <c r="D1028" s="54">
        <v>2</v>
      </c>
    </row>
    <row r="1029" spans="1:4" x14ac:dyDescent="0.2">
      <c r="A1029" s="59">
        <v>885</v>
      </c>
      <c r="B1029" s="60">
        <v>14136</v>
      </c>
      <c r="C1029" s="53" t="s">
        <v>443</v>
      </c>
      <c r="D1029" s="54">
        <v>1</v>
      </c>
    </row>
    <row r="1030" spans="1:4" x14ac:dyDescent="0.2">
      <c r="A1030" s="59">
        <v>886</v>
      </c>
      <c r="B1030" s="60">
        <v>14137</v>
      </c>
      <c r="C1030" s="53" t="s">
        <v>444</v>
      </c>
      <c r="D1030" s="54" t="s">
        <v>255</v>
      </c>
    </row>
    <row r="1031" spans="1:4" x14ac:dyDescent="0.2">
      <c r="A1031" s="59">
        <v>887</v>
      </c>
      <c r="B1031" s="60">
        <v>14144</v>
      </c>
      <c r="C1031" s="53" t="s">
        <v>443</v>
      </c>
      <c r="D1031" s="54">
        <v>2</v>
      </c>
    </row>
    <row r="1032" spans="1:4" x14ac:dyDescent="0.2">
      <c r="A1032" s="59">
        <v>887</v>
      </c>
      <c r="B1032" s="60">
        <v>14145</v>
      </c>
      <c r="C1032" s="53" t="s">
        <v>443</v>
      </c>
      <c r="D1032" s="54">
        <v>1</v>
      </c>
    </row>
    <row r="1033" spans="1:4" x14ac:dyDescent="0.2">
      <c r="A1033" s="59">
        <v>888</v>
      </c>
      <c r="B1033" s="60">
        <v>14146</v>
      </c>
      <c r="C1033" s="53" t="s">
        <v>444</v>
      </c>
      <c r="D1033" s="54" t="s">
        <v>255</v>
      </c>
    </row>
    <row r="1034" spans="1:4" x14ac:dyDescent="0.2">
      <c r="A1034" s="59">
        <v>889</v>
      </c>
      <c r="B1034" s="60">
        <v>278</v>
      </c>
      <c r="C1034" s="53" t="s">
        <v>443</v>
      </c>
      <c r="D1034" s="54">
        <v>2</v>
      </c>
    </row>
    <row r="1035" spans="1:4" x14ac:dyDescent="0.2">
      <c r="A1035" s="59">
        <v>889</v>
      </c>
      <c r="B1035" s="60">
        <v>289</v>
      </c>
      <c r="C1035" s="53" t="s">
        <v>443</v>
      </c>
      <c r="D1035" s="54">
        <v>1</v>
      </c>
    </row>
    <row r="1036" spans="1:4" x14ac:dyDescent="0.2">
      <c r="A1036" s="59">
        <v>890</v>
      </c>
      <c r="B1036" s="60">
        <v>14028</v>
      </c>
      <c r="C1036" s="53" t="s">
        <v>444</v>
      </c>
      <c r="D1036" s="54" t="s">
        <v>255</v>
      </c>
    </row>
    <row r="1037" spans="1:4" x14ac:dyDescent="0.2">
      <c r="A1037" s="59">
        <v>891</v>
      </c>
      <c r="B1037" s="60">
        <v>14099</v>
      </c>
      <c r="C1037" s="53" t="s">
        <v>444</v>
      </c>
      <c r="D1037" s="54" t="s">
        <v>255</v>
      </c>
    </row>
    <row r="1038" spans="1:4" x14ac:dyDescent="0.2">
      <c r="A1038" s="59">
        <v>892</v>
      </c>
      <c r="B1038" s="60">
        <v>14119</v>
      </c>
      <c r="C1038" s="53" t="s">
        <v>444</v>
      </c>
      <c r="D1038" s="54" t="s">
        <v>255</v>
      </c>
    </row>
    <row r="1039" spans="1:4" x14ac:dyDescent="0.2">
      <c r="A1039" s="59">
        <v>893</v>
      </c>
      <c r="B1039" s="60">
        <v>14120</v>
      </c>
      <c r="C1039" s="53" t="s">
        <v>444</v>
      </c>
      <c r="D1039" s="54" t="s">
        <v>255</v>
      </c>
    </row>
    <row r="1040" spans="1:4" x14ac:dyDescent="0.2">
      <c r="A1040" s="59">
        <v>894</v>
      </c>
      <c r="B1040" s="60">
        <v>300</v>
      </c>
      <c r="C1040" s="53" t="s">
        <v>401</v>
      </c>
      <c r="D1040" s="54" t="s">
        <v>255</v>
      </c>
    </row>
    <row r="1041" spans="1:4" x14ac:dyDescent="0.2">
      <c r="A1041" s="59">
        <v>895</v>
      </c>
      <c r="B1041" s="60">
        <v>311</v>
      </c>
      <c r="C1041" s="53" t="s">
        <v>401</v>
      </c>
      <c r="D1041" s="54" t="s">
        <v>255</v>
      </c>
    </row>
    <row r="1042" spans="1:4" x14ac:dyDescent="0.2">
      <c r="A1042" s="59">
        <v>896</v>
      </c>
      <c r="B1042" s="60">
        <v>312</v>
      </c>
      <c r="C1042" s="53" t="s">
        <v>401</v>
      </c>
      <c r="D1042" s="54" t="s">
        <v>255</v>
      </c>
    </row>
    <row r="1043" spans="1:4" x14ac:dyDescent="0.2">
      <c r="A1043" s="59">
        <v>897</v>
      </c>
      <c r="B1043" s="60">
        <v>14097</v>
      </c>
      <c r="C1043" s="53" t="s">
        <v>444</v>
      </c>
      <c r="D1043" s="54" t="s">
        <v>255</v>
      </c>
    </row>
    <row r="1044" spans="1:4" x14ac:dyDescent="0.2">
      <c r="A1044" s="59">
        <v>898</v>
      </c>
      <c r="B1044" s="60">
        <v>14098</v>
      </c>
      <c r="C1044" s="53" t="s">
        <v>444</v>
      </c>
      <c r="D1044" s="54" t="s">
        <v>255</v>
      </c>
    </row>
    <row r="1045" spans="1:4" x14ac:dyDescent="0.2">
      <c r="A1045" s="59">
        <v>899</v>
      </c>
      <c r="B1045" s="60">
        <v>281</v>
      </c>
      <c r="C1045" s="53" t="s">
        <v>445</v>
      </c>
      <c r="D1045" s="54" t="s">
        <v>255</v>
      </c>
    </row>
    <row r="1046" spans="1:4" x14ac:dyDescent="0.2">
      <c r="A1046" s="59">
        <v>900</v>
      </c>
      <c r="B1046" s="60">
        <v>282</v>
      </c>
      <c r="C1046" s="53" t="s">
        <v>445</v>
      </c>
      <c r="D1046" s="54" t="s">
        <v>255</v>
      </c>
    </row>
    <row r="1047" spans="1:4" x14ac:dyDescent="0.2">
      <c r="A1047" s="59">
        <v>901</v>
      </c>
      <c r="B1047" s="60">
        <v>283</v>
      </c>
      <c r="C1047" s="53" t="s">
        <v>445</v>
      </c>
      <c r="D1047" s="54" t="s">
        <v>255</v>
      </c>
    </row>
    <row r="1048" spans="1:4" x14ac:dyDescent="0.2">
      <c r="A1048" s="59">
        <v>902</v>
      </c>
      <c r="B1048" s="60">
        <v>284</v>
      </c>
      <c r="C1048" s="53" t="s">
        <v>445</v>
      </c>
      <c r="D1048" s="54" t="s">
        <v>255</v>
      </c>
    </row>
    <row r="1049" spans="1:4" x14ac:dyDescent="0.2">
      <c r="A1049" s="59">
        <v>903</v>
      </c>
      <c r="B1049" s="60">
        <v>285</v>
      </c>
      <c r="C1049" s="53" t="s">
        <v>445</v>
      </c>
      <c r="D1049" s="54" t="s">
        <v>255</v>
      </c>
    </row>
    <row r="1050" spans="1:4" x14ac:dyDescent="0.2">
      <c r="A1050" s="59">
        <v>904</v>
      </c>
      <c r="B1050" s="60">
        <v>286</v>
      </c>
      <c r="C1050" s="53" t="s">
        <v>446</v>
      </c>
      <c r="D1050" s="54" t="s">
        <v>255</v>
      </c>
    </row>
    <row r="1051" spans="1:4" x14ac:dyDescent="0.2">
      <c r="A1051" s="59">
        <v>905</v>
      </c>
      <c r="B1051" s="60">
        <v>287</v>
      </c>
      <c r="C1051" s="53" t="s">
        <v>446</v>
      </c>
      <c r="D1051" s="54" t="s">
        <v>255</v>
      </c>
    </row>
    <row r="1052" spans="1:4" x14ac:dyDescent="0.2">
      <c r="A1052" s="59">
        <v>906</v>
      </c>
      <c r="B1052" s="60">
        <v>288</v>
      </c>
      <c r="C1052" s="53" t="s">
        <v>446</v>
      </c>
      <c r="D1052" s="54" t="s">
        <v>255</v>
      </c>
    </row>
    <row r="1053" spans="1:4" x14ac:dyDescent="0.2">
      <c r="A1053" s="59">
        <v>907</v>
      </c>
      <c r="B1053" s="60">
        <v>292</v>
      </c>
      <c r="C1053" s="53" t="s">
        <v>447</v>
      </c>
      <c r="D1053" s="54" t="s">
        <v>255</v>
      </c>
    </row>
    <row r="1054" spans="1:4" x14ac:dyDescent="0.2">
      <c r="A1054" s="59">
        <v>908</v>
      </c>
      <c r="B1054" s="60">
        <v>293</v>
      </c>
      <c r="C1054" s="53" t="s">
        <v>447</v>
      </c>
      <c r="D1054" s="54" t="s">
        <v>255</v>
      </c>
    </row>
    <row r="1055" spans="1:4" x14ac:dyDescent="0.2">
      <c r="A1055" s="59">
        <v>909</v>
      </c>
      <c r="B1055" s="60">
        <v>294</v>
      </c>
      <c r="C1055" s="53" t="s">
        <v>447</v>
      </c>
      <c r="D1055" s="54" t="s">
        <v>255</v>
      </c>
    </row>
    <row r="1056" spans="1:4" x14ac:dyDescent="0.2">
      <c r="A1056" s="59">
        <v>910</v>
      </c>
      <c r="B1056" s="60">
        <v>295</v>
      </c>
      <c r="C1056" s="53" t="s">
        <v>447</v>
      </c>
      <c r="D1056" s="54" t="s">
        <v>255</v>
      </c>
    </row>
    <row r="1057" spans="1:4" x14ac:dyDescent="0.2">
      <c r="A1057" s="59">
        <v>911</v>
      </c>
      <c r="B1057" s="60">
        <v>296</v>
      </c>
      <c r="C1057" s="53" t="s">
        <v>447</v>
      </c>
      <c r="D1057" s="54" t="s">
        <v>255</v>
      </c>
    </row>
    <row r="1058" spans="1:4" x14ac:dyDescent="0.2">
      <c r="A1058" s="59">
        <v>912</v>
      </c>
      <c r="B1058" s="60">
        <v>297</v>
      </c>
      <c r="C1058" s="53" t="s">
        <v>447</v>
      </c>
      <c r="D1058" s="54" t="s">
        <v>255</v>
      </c>
    </row>
    <row r="1059" spans="1:4" x14ac:dyDescent="0.2">
      <c r="A1059" s="59">
        <v>913</v>
      </c>
      <c r="B1059" s="60">
        <v>298</v>
      </c>
      <c r="C1059" s="53" t="s">
        <v>447</v>
      </c>
      <c r="D1059" s="54" t="s">
        <v>255</v>
      </c>
    </row>
    <row r="1060" spans="1:4" x14ac:dyDescent="0.2">
      <c r="A1060" s="59">
        <v>914</v>
      </c>
      <c r="B1060" s="60">
        <v>299</v>
      </c>
      <c r="C1060" s="53" t="s">
        <v>448</v>
      </c>
      <c r="D1060" s="54">
        <v>1</v>
      </c>
    </row>
    <row r="1061" spans="1:4" x14ac:dyDescent="0.2">
      <c r="A1061" s="59">
        <v>915</v>
      </c>
      <c r="B1061" s="60">
        <v>313</v>
      </c>
      <c r="C1061" s="53" t="s">
        <v>401</v>
      </c>
      <c r="D1061" s="54">
        <v>2</v>
      </c>
    </row>
    <row r="1062" spans="1:4" x14ac:dyDescent="0.2">
      <c r="A1062" s="59">
        <v>915</v>
      </c>
      <c r="B1062" s="60">
        <v>314</v>
      </c>
      <c r="C1062" s="53" t="s">
        <v>401</v>
      </c>
      <c r="D1062" s="54">
        <v>1</v>
      </c>
    </row>
    <row r="1063" spans="1:4" x14ac:dyDescent="0.2">
      <c r="A1063" s="59">
        <v>916</v>
      </c>
      <c r="B1063" s="60">
        <v>315</v>
      </c>
      <c r="C1063" s="53" t="s">
        <v>401</v>
      </c>
      <c r="D1063" s="54" t="s">
        <v>255</v>
      </c>
    </row>
    <row r="1064" spans="1:4" x14ac:dyDescent="0.2">
      <c r="A1064" s="59">
        <v>916</v>
      </c>
      <c r="B1064" s="60">
        <v>316</v>
      </c>
      <c r="C1064" s="53" t="s">
        <v>401</v>
      </c>
      <c r="D1064" s="54" t="s">
        <v>255</v>
      </c>
    </row>
    <row r="1065" spans="1:4" x14ac:dyDescent="0.2">
      <c r="A1065" s="59">
        <v>917</v>
      </c>
      <c r="B1065" s="60">
        <v>279</v>
      </c>
      <c r="C1065" s="53" t="s">
        <v>401</v>
      </c>
      <c r="D1065" s="54" t="s">
        <v>255</v>
      </c>
    </row>
    <row r="1066" spans="1:4" x14ac:dyDescent="0.2">
      <c r="A1066" s="59">
        <v>917</v>
      </c>
      <c r="B1066" s="60">
        <v>280</v>
      </c>
      <c r="C1066" s="53" t="s">
        <v>401</v>
      </c>
      <c r="D1066" s="54" t="s">
        <v>255</v>
      </c>
    </row>
    <row r="1067" spans="1:4" x14ac:dyDescent="0.2">
      <c r="A1067" s="59">
        <v>918</v>
      </c>
      <c r="B1067" s="60">
        <v>290</v>
      </c>
      <c r="C1067" s="53" t="s">
        <v>336</v>
      </c>
      <c r="D1067" s="54">
        <v>1</v>
      </c>
    </row>
    <row r="1068" spans="1:4" x14ac:dyDescent="0.2">
      <c r="A1068" s="59">
        <v>918</v>
      </c>
      <c r="B1068" s="60">
        <v>291</v>
      </c>
      <c r="C1068" s="53" t="s">
        <v>336</v>
      </c>
      <c r="D1068" s="54">
        <v>1</v>
      </c>
    </row>
    <row r="1069" spans="1:4" x14ac:dyDescent="0.2">
      <c r="A1069" s="59">
        <v>919</v>
      </c>
      <c r="B1069" s="60">
        <v>57</v>
      </c>
      <c r="C1069" s="53" t="s">
        <v>449</v>
      </c>
      <c r="D1069" s="54">
        <v>1</v>
      </c>
    </row>
    <row r="1070" spans="1:4" x14ac:dyDescent="0.2">
      <c r="A1070" s="59">
        <v>919</v>
      </c>
      <c r="B1070" s="60">
        <v>278</v>
      </c>
      <c r="C1070" s="53" t="s">
        <v>449</v>
      </c>
      <c r="D1070" s="54">
        <v>2</v>
      </c>
    </row>
    <row r="1071" spans="1:4" x14ac:dyDescent="0.2">
      <c r="A1071" s="59">
        <v>920</v>
      </c>
      <c r="B1071" s="60">
        <v>57</v>
      </c>
      <c r="C1071" s="53" t="s">
        <v>449</v>
      </c>
      <c r="D1071" s="54">
        <v>1</v>
      </c>
    </row>
    <row r="1072" spans="1:4" x14ac:dyDescent="0.2">
      <c r="A1072" s="59">
        <v>920</v>
      </c>
      <c r="B1072" s="60">
        <v>278</v>
      </c>
      <c r="C1072" s="53" t="s">
        <v>449</v>
      </c>
      <c r="D1072" s="54">
        <v>2</v>
      </c>
    </row>
    <row r="1073" spans="1:4" x14ac:dyDescent="0.2">
      <c r="A1073" s="59">
        <v>922</v>
      </c>
      <c r="B1073" s="60">
        <v>301</v>
      </c>
      <c r="C1073" s="53" t="s">
        <v>359</v>
      </c>
      <c r="D1073" s="54">
        <v>1</v>
      </c>
    </row>
    <row r="1074" spans="1:4" x14ac:dyDescent="0.2">
      <c r="A1074" s="59">
        <v>923</v>
      </c>
      <c r="B1074" s="60">
        <v>302</v>
      </c>
      <c r="C1074" s="53" t="s">
        <v>359</v>
      </c>
      <c r="D1074" s="54">
        <v>1</v>
      </c>
    </row>
    <row r="1075" spans="1:4" x14ac:dyDescent="0.2">
      <c r="A1075" s="59">
        <v>924</v>
      </c>
      <c r="B1075" s="60">
        <v>303</v>
      </c>
      <c r="C1075" s="53" t="s">
        <v>359</v>
      </c>
      <c r="D1075" s="54">
        <v>1</v>
      </c>
    </row>
    <row r="1076" spans="1:4" x14ac:dyDescent="0.2">
      <c r="A1076" s="59">
        <v>925</v>
      </c>
      <c r="B1076" s="60">
        <v>259</v>
      </c>
      <c r="C1076" s="53" t="s">
        <v>450</v>
      </c>
      <c r="D1076" s="54" t="s">
        <v>389</v>
      </c>
    </row>
    <row r="1077" spans="1:4" x14ac:dyDescent="0.2">
      <c r="A1077" s="59">
        <v>925</v>
      </c>
      <c r="B1077" s="60">
        <v>307</v>
      </c>
      <c r="C1077" s="53" t="s">
        <v>450</v>
      </c>
      <c r="D1077" s="54" t="s">
        <v>389</v>
      </c>
    </row>
    <row r="1078" spans="1:4" x14ac:dyDescent="0.2">
      <c r="A1078" s="59">
        <v>926</v>
      </c>
      <c r="B1078" s="60">
        <v>261</v>
      </c>
      <c r="C1078" s="53" t="s">
        <v>390</v>
      </c>
      <c r="D1078" s="54" t="s">
        <v>389</v>
      </c>
    </row>
    <row r="1079" spans="1:4" x14ac:dyDescent="0.2">
      <c r="A1079" s="59">
        <v>926</v>
      </c>
      <c r="B1079" s="60">
        <v>308</v>
      </c>
      <c r="C1079" s="53" t="s">
        <v>390</v>
      </c>
      <c r="D1079" s="54" t="s">
        <v>389</v>
      </c>
    </row>
    <row r="1080" spans="1:4" x14ac:dyDescent="0.2">
      <c r="A1080" s="59">
        <v>927</v>
      </c>
      <c r="B1080" s="60">
        <v>263</v>
      </c>
      <c r="C1080" s="53" t="s">
        <v>391</v>
      </c>
      <c r="D1080" s="54" t="s">
        <v>389</v>
      </c>
    </row>
    <row r="1081" spans="1:4" x14ac:dyDescent="0.2">
      <c r="A1081" s="59">
        <v>927</v>
      </c>
      <c r="B1081" s="60">
        <v>309</v>
      </c>
      <c r="C1081" s="53" t="s">
        <v>391</v>
      </c>
      <c r="D1081" s="54" t="s">
        <v>389</v>
      </c>
    </row>
    <row r="1082" spans="1:4" x14ac:dyDescent="0.2">
      <c r="A1082" s="59">
        <v>928</v>
      </c>
      <c r="B1082" s="60">
        <v>265</v>
      </c>
      <c r="C1082" s="53" t="s">
        <v>392</v>
      </c>
      <c r="D1082" s="54" t="s">
        <v>389</v>
      </c>
    </row>
    <row r="1083" spans="1:4" x14ac:dyDescent="0.2">
      <c r="A1083" s="59">
        <v>928</v>
      </c>
      <c r="B1083" s="60">
        <v>310</v>
      </c>
      <c r="C1083" s="53" t="s">
        <v>392</v>
      </c>
      <c r="D1083" s="54" t="s">
        <v>389</v>
      </c>
    </row>
    <row r="1084" spans="1:4" x14ac:dyDescent="0.2">
      <c r="A1084" s="59">
        <v>929</v>
      </c>
      <c r="B1084" s="60">
        <v>14041</v>
      </c>
      <c r="C1084" s="53" t="s">
        <v>445</v>
      </c>
      <c r="D1084" s="54" t="s">
        <v>255</v>
      </c>
    </row>
    <row r="1085" spans="1:4" x14ac:dyDescent="0.2">
      <c r="A1085" s="59">
        <v>930</v>
      </c>
      <c r="B1085" s="60">
        <v>14053</v>
      </c>
      <c r="C1085" s="53" t="s">
        <v>445</v>
      </c>
      <c r="D1085" s="54" t="s">
        <v>255</v>
      </c>
    </row>
    <row r="1086" spans="1:4" x14ac:dyDescent="0.2">
      <c r="A1086" s="59">
        <v>931</v>
      </c>
      <c r="B1086" s="60">
        <v>14056</v>
      </c>
      <c r="C1086" s="53" t="s">
        <v>445</v>
      </c>
      <c r="D1086" s="54" t="s">
        <v>255</v>
      </c>
    </row>
    <row r="1087" spans="1:4" x14ac:dyDescent="0.2">
      <c r="A1087" s="59">
        <v>932</v>
      </c>
      <c r="B1087" s="60">
        <v>191</v>
      </c>
      <c r="C1087" s="53" t="s">
        <v>451</v>
      </c>
      <c r="D1087" s="54">
        <v>2</v>
      </c>
    </row>
    <row r="1088" spans="1:4" x14ac:dyDescent="0.2">
      <c r="A1088" s="59">
        <v>932</v>
      </c>
      <c r="B1088" s="60">
        <v>353</v>
      </c>
      <c r="C1088" s="53" t="s">
        <v>451</v>
      </c>
      <c r="D1088" s="54">
        <v>1</v>
      </c>
    </row>
    <row r="1089" spans="1:4" x14ac:dyDescent="0.2">
      <c r="A1089" s="59">
        <v>932</v>
      </c>
      <c r="B1089" s="60">
        <v>354</v>
      </c>
      <c r="C1089" s="53" t="s">
        <v>451</v>
      </c>
      <c r="D1089" s="54">
        <v>1</v>
      </c>
    </row>
    <row r="1090" spans="1:4" x14ac:dyDescent="0.2">
      <c r="A1090" s="59">
        <v>932</v>
      </c>
      <c r="B1090" s="60">
        <v>355</v>
      </c>
      <c r="C1090" s="53" t="s">
        <v>451</v>
      </c>
      <c r="D1090" s="54">
        <v>1</v>
      </c>
    </row>
    <row r="1091" spans="1:4" x14ac:dyDescent="0.2">
      <c r="A1091" s="59">
        <v>933</v>
      </c>
      <c r="B1091" s="60">
        <v>14147</v>
      </c>
      <c r="C1091" s="53" t="s">
        <v>443</v>
      </c>
      <c r="D1091" s="54">
        <v>2</v>
      </c>
    </row>
    <row r="1092" spans="1:4" x14ac:dyDescent="0.2">
      <c r="A1092" s="59">
        <v>933</v>
      </c>
      <c r="B1092" s="60">
        <v>14148</v>
      </c>
      <c r="C1092" s="53" t="s">
        <v>443</v>
      </c>
      <c r="D1092" s="54">
        <v>1</v>
      </c>
    </row>
    <row r="1093" spans="1:4" x14ac:dyDescent="0.2">
      <c r="A1093" s="59">
        <v>934</v>
      </c>
      <c r="B1093" s="60">
        <v>14149</v>
      </c>
      <c r="C1093" s="53" t="s">
        <v>444</v>
      </c>
      <c r="D1093" s="54" t="s">
        <v>255</v>
      </c>
    </row>
    <row r="1094" spans="1:4" x14ac:dyDescent="0.2">
      <c r="A1094" s="59">
        <v>935</v>
      </c>
      <c r="B1094" s="60">
        <v>374</v>
      </c>
      <c r="C1094" s="53" t="s">
        <v>452</v>
      </c>
      <c r="D1094" s="54" t="s">
        <v>512</v>
      </c>
    </row>
    <row r="1095" spans="1:4" x14ac:dyDescent="0.2">
      <c r="A1095" s="59">
        <v>935</v>
      </c>
      <c r="B1095" s="60">
        <v>375</v>
      </c>
      <c r="C1095" s="53" t="s">
        <v>452</v>
      </c>
      <c r="D1095" s="54" t="s">
        <v>512</v>
      </c>
    </row>
    <row r="1096" spans="1:4" x14ac:dyDescent="0.2">
      <c r="A1096" s="59">
        <v>936</v>
      </c>
      <c r="B1096" s="60">
        <v>1422</v>
      </c>
      <c r="C1096" s="53" t="s">
        <v>452</v>
      </c>
      <c r="D1096" s="54">
        <v>1</v>
      </c>
    </row>
    <row r="1097" spans="1:4" x14ac:dyDescent="0.2">
      <c r="A1097" s="59">
        <v>936</v>
      </c>
      <c r="B1097" s="60">
        <v>1423</v>
      </c>
      <c r="C1097" s="53" t="s">
        <v>452</v>
      </c>
      <c r="D1097" s="54">
        <v>2</v>
      </c>
    </row>
    <row r="1098" spans="1:4" x14ac:dyDescent="0.2">
      <c r="A1098" s="59">
        <v>937</v>
      </c>
      <c r="B1098" s="60">
        <v>14150</v>
      </c>
      <c r="C1098" s="53" t="s">
        <v>452</v>
      </c>
      <c r="D1098" s="54">
        <v>2</v>
      </c>
    </row>
    <row r="1099" spans="1:4" x14ac:dyDescent="0.2">
      <c r="A1099" s="59">
        <v>937</v>
      </c>
      <c r="B1099" s="60">
        <v>14151</v>
      </c>
      <c r="C1099" s="53" t="s">
        <v>452</v>
      </c>
      <c r="D1099" s="54">
        <v>1</v>
      </c>
    </row>
    <row r="1100" spans="1:4" x14ac:dyDescent="0.2">
      <c r="A1100" s="59">
        <v>938</v>
      </c>
      <c r="B1100" s="60">
        <v>376</v>
      </c>
      <c r="C1100" s="53" t="s">
        <v>452</v>
      </c>
      <c r="D1100" s="54">
        <v>2</v>
      </c>
    </row>
    <row r="1101" spans="1:4" x14ac:dyDescent="0.2">
      <c r="A1101" s="59">
        <v>938</v>
      </c>
      <c r="B1101" s="60">
        <v>377</v>
      </c>
      <c r="C1101" s="53" t="s">
        <v>452</v>
      </c>
      <c r="D1101" s="54">
        <v>1</v>
      </c>
    </row>
    <row r="1102" spans="1:4" x14ac:dyDescent="0.2">
      <c r="A1102" s="59">
        <v>939</v>
      </c>
      <c r="B1102" s="60">
        <v>395</v>
      </c>
      <c r="C1102" s="53" t="s">
        <v>452</v>
      </c>
      <c r="D1102" s="54">
        <v>2</v>
      </c>
    </row>
    <row r="1103" spans="1:4" x14ac:dyDescent="0.2">
      <c r="A1103" s="59">
        <v>939</v>
      </c>
      <c r="B1103" s="60">
        <v>396</v>
      </c>
      <c r="C1103" s="53" t="s">
        <v>452</v>
      </c>
      <c r="D1103" s="54">
        <v>1</v>
      </c>
    </row>
    <row r="1104" spans="1:4" x14ac:dyDescent="0.2">
      <c r="A1104" s="59">
        <v>940</v>
      </c>
      <c r="B1104" s="60">
        <v>397</v>
      </c>
      <c r="C1104" s="53" t="s">
        <v>453</v>
      </c>
      <c r="D1104" s="54" t="s">
        <v>411</v>
      </c>
    </row>
    <row r="1105" spans="1:4" x14ac:dyDescent="0.2">
      <c r="A1105" s="59">
        <v>941</v>
      </c>
      <c r="B1105" s="60">
        <v>398</v>
      </c>
      <c r="C1105" s="53" t="s">
        <v>454</v>
      </c>
      <c r="D1105" s="54" t="s">
        <v>411</v>
      </c>
    </row>
    <row r="1106" spans="1:4" x14ac:dyDescent="0.2">
      <c r="A1106" s="59">
        <v>942</v>
      </c>
      <c r="B1106" s="60">
        <v>400</v>
      </c>
      <c r="C1106" s="53" t="s">
        <v>304</v>
      </c>
      <c r="D1106" s="54">
        <v>2</v>
      </c>
    </row>
    <row r="1107" spans="1:4" x14ac:dyDescent="0.2">
      <c r="A1107" s="59">
        <v>942</v>
      </c>
      <c r="B1107" s="60">
        <v>401</v>
      </c>
      <c r="C1107" s="53" t="s">
        <v>304</v>
      </c>
      <c r="D1107" s="54">
        <v>2</v>
      </c>
    </row>
    <row r="1108" spans="1:4" x14ac:dyDescent="0.2">
      <c r="A1108" s="59">
        <v>943</v>
      </c>
      <c r="B1108" s="60">
        <v>404</v>
      </c>
      <c r="C1108" s="53" t="s">
        <v>294</v>
      </c>
      <c r="D1108" s="54">
        <v>2</v>
      </c>
    </row>
    <row r="1109" spans="1:4" x14ac:dyDescent="0.2">
      <c r="A1109" s="59">
        <v>943</v>
      </c>
      <c r="B1109" s="60">
        <v>405</v>
      </c>
      <c r="C1109" s="53" t="s">
        <v>294</v>
      </c>
      <c r="D1109" s="54">
        <v>2</v>
      </c>
    </row>
    <row r="1110" spans="1:4" x14ac:dyDescent="0.2">
      <c r="A1110" s="59">
        <v>944</v>
      </c>
      <c r="B1110" s="60">
        <v>406</v>
      </c>
      <c r="C1110" s="53" t="s">
        <v>294</v>
      </c>
      <c r="D1110" s="54">
        <v>2</v>
      </c>
    </row>
    <row r="1111" spans="1:4" x14ac:dyDescent="0.2">
      <c r="A1111" s="59">
        <v>944</v>
      </c>
      <c r="B1111" s="60">
        <v>407</v>
      </c>
      <c r="C1111" s="53" t="s">
        <v>294</v>
      </c>
      <c r="D1111" s="54">
        <v>2</v>
      </c>
    </row>
    <row r="1112" spans="1:4" x14ac:dyDescent="0.2">
      <c r="A1112" s="59">
        <v>945</v>
      </c>
      <c r="B1112" s="60">
        <v>408</v>
      </c>
      <c r="C1112" s="53" t="s">
        <v>294</v>
      </c>
      <c r="D1112" s="54">
        <v>2</v>
      </c>
    </row>
    <row r="1113" spans="1:4" x14ac:dyDescent="0.2">
      <c r="A1113" s="59">
        <v>945</v>
      </c>
      <c r="B1113" s="60">
        <v>409</v>
      </c>
      <c r="C1113" s="53" t="s">
        <v>294</v>
      </c>
      <c r="D1113" s="54">
        <v>2</v>
      </c>
    </row>
    <row r="1114" spans="1:4" x14ac:dyDescent="0.2">
      <c r="A1114" s="59">
        <v>946</v>
      </c>
      <c r="B1114" s="60">
        <v>410</v>
      </c>
      <c r="C1114" s="53" t="s">
        <v>294</v>
      </c>
      <c r="D1114" s="54">
        <v>2</v>
      </c>
    </row>
    <row r="1115" spans="1:4" x14ac:dyDescent="0.2">
      <c r="A1115" s="59">
        <v>946</v>
      </c>
      <c r="B1115" s="60">
        <v>411</v>
      </c>
      <c r="C1115" s="53" t="s">
        <v>294</v>
      </c>
      <c r="D1115" s="54">
        <v>2</v>
      </c>
    </row>
    <row r="1116" spans="1:4" x14ac:dyDescent="0.2">
      <c r="A1116" s="59">
        <v>947</v>
      </c>
      <c r="B1116" s="60">
        <v>412</v>
      </c>
      <c r="C1116" s="53" t="s">
        <v>455</v>
      </c>
      <c r="D1116" s="54">
        <v>2</v>
      </c>
    </row>
    <row r="1117" spans="1:4" x14ac:dyDescent="0.2">
      <c r="A1117" s="59">
        <v>947</v>
      </c>
      <c r="B1117" s="60">
        <v>413</v>
      </c>
      <c r="C1117" s="53" t="s">
        <v>455</v>
      </c>
      <c r="D1117" s="54">
        <v>1</v>
      </c>
    </row>
    <row r="1118" spans="1:4" x14ac:dyDescent="0.2">
      <c r="A1118" s="59">
        <v>947</v>
      </c>
      <c r="B1118" s="60">
        <v>414</v>
      </c>
      <c r="C1118" s="53" t="s">
        <v>455</v>
      </c>
      <c r="D1118" s="54">
        <v>1</v>
      </c>
    </row>
    <row r="1119" spans="1:4" x14ac:dyDescent="0.2">
      <c r="A1119" s="59">
        <v>948</v>
      </c>
      <c r="B1119" s="60">
        <v>415</v>
      </c>
      <c r="C1119" s="53" t="s">
        <v>456</v>
      </c>
      <c r="D1119" s="54" t="s">
        <v>512</v>
      </c>
    </row>
    <row r="1120" spans="1:4" x14ac:dyDescent="0.2">
      <c r="A1120" s="59">
        <v>948</v>
      </c>
      <c r="B1120" s="60">
        <v>416</v>
      </c>
      <c r="C1120" s="53" t="s">
        <v>456</v>
      </c>
      <c r="D1120" s="54">
        <v>1</v>
      </c>
    </row>
    <row r="1121" spans="1:4" x14ac:dyDescent="0.2">
      <c r="A1121" s="59">
        <v>953</v>
      </c>
      <c r="B1121" s="60">
        <v>423</v>
      </c>
      <c r="C1121" s="53" t="s">
        <v>457</v>
      </c>
      <c r="D1121" s="54">
        <v>1</v>
      </c>
    </row>
    <row r="1122" spans="1:4" x14ac:dyDescent="0.2">
      <c r="A1122" s="59">
        <v>953</v>
      </c>
      <c r="B1122" s="60">
        <v>424</v>
      </c>
      <c r="C1122" s="53" t="s">
        <v>457</v>
      </c>
      <c r="D1122" s="54" t="s">
        <v>512</v>
      </c>
    </row>
    <row r="1123" spans="1:4" x14ac:dyDescent="0.2">
      <c r="A1123" s="59">
        <v>954</v>
      </c>
      <c r="B1123" s="60">
        <v>425</v>
      </c>
      <c r="C1123" s="53" t="s">
        <v>458</v>
      </c>
      <c r="D1123" s="54" t="s">
        <v>512</v>
      </c>
    </row>
    <row r="1124" spans="1:4" x14ac:dyDescent="0.2">
      <c r="A1124" s="59">
        <v>954</v>
      </c>
      <c r="B1124" s="60">
        <v>426</v>
      </c>
      <c r="C1124" s="53" t="s">
        <v>458</v>
      </c>
      <c r="D1124" s="54" t="s">
        <v>512</v>
      </c>
    </row>
    <row r="1125" spans="1:4" x14ac:dyDescent="0.2">
      <c r="A1125" s="59">
        <v>954</v>
      </c>
      <c r="B1125" s="60">
        <v>427</v>
      </c>
      <c r="C1125" s="53" t="s">
        <v>458</v>
      </c>
      <c r="D1125" s="54" t="s">
        <v>510</v>
      </c>
    </row>
    <row r="1126" spans="1:4" x14ac:dyDescent="0.2">
      <c r="A1126" s="59">
        <v>955</v>
      </c>
      <c r="B1126" s="60">
        <v>206</v>
      </c>
      <c r="C1126" s="53" t="s">
        <v>459</v>
      </c>
      <c r="D1126" s="54" t="s">
        <v>255</v>
      </c>
    </row>
    <row r="1127" spans="1:4" x14ac:dyDescent="0.2">
      <c r="A1127" s="59">
        <v>955</v>
      </c>
      <c r="B1127" s="60">
        <v>428</v>
      </c>
      <c r="C1127" s="53" t="s">
        <v>459</v>
      </c>
      <c r="D1127" s="54">
        <v>1</v>
      </c>
    </row>
    <row r="1128" spans="1:4" x14ac:dyDescent="0.2">
      <c r="A1128" s="59">
        <v>955</v>
      </c>
      <c r="B1128" s="60">
        <v>429</v>
      </c>
      <c r="C1128" s="53" t="s">
        <v>459</v>
      </c>
      <c r="D1128" s="54">
        <v>2</v>
      </c>
    </row>
    <row r="1129" spans="1:4" x14ac:dyDescent="0.2">
      <c r="A1129" s="59">
        <v>955</v>
      </c>
      <c r="B1129" s="60">
        <v>430</v>
      </c>
      <c r="C1129" s="53" t="s">
        <v>459</v>
      </c>
      <c r="D1129" s="54">
        <v>2</v>
      </c>
    </row>
    <row r="1130" spans="1:4" x14ac:dyDescent="0.2">
      <c r="A1130" s="59">
        <v>956</v>
      </c>
      <c r="B1130" s="60">
        <v>160</v>
      </c>
      <c r="C1130" s="53" t="s">
        <v>460</v>
      </c>
      <c r="D1130" s="54" t="s">
        <v>255</v>
      </c>
    </row>
    <row r="1131" spans="1:4" x14ac:dyDescent="0.2">
      <c r="A1131" s="59">
        <v>956</v>
      </c>
      <c r="B1131" s="60">
        <v>427</v>
      </c>
      <c r="C1131" s="53" t="s">
        <v>460</v>
      </c>
      <c r="D1131" s="54">
        <v>1</v>
      </c>
    </row>
    <row r="1132" spans="1:4" x14ac:dyDescent="0.2">
      <c r="A1132" s="59">
        <v>956</v>
      </c>
      <c r="B1132" s="60">
        <v>431</v>
      </c>
      <c r="C1132" s="53" t="s">
        <v>460</v>
      </c>
      <c r="D1132" s="54">
        <v>2</v>
      </c>
    </row>
    <row r="1133" spans="1:4" x14ac:dyDescent="0.2">
      <c r="A1133" s="59">
        <v>956</v>
      </c>
      <c r="B1133" s="60">
        <v>432</v>
      </c>
      <c r="C1133" s="53" t="s">
        <v>460</v>
      </c>
      <c r="D1133" s="54">
        <v>1</v>
      </c>
    </row>
    <row r="1134" spans="1:4" x14ac:dyDescent="0.2">
      <c r="A1134" s="59">
        <v>957</v>
      </c>
      <c r="B1134" s="60">
        <v>432</v>
      </c>
      <c r="C1134" s="53" t="s">
        <v>461</v>
      </c>
      <c r="D1134" s="54">
        <v>1</v>
      </c>
    </row>
    <row r="1135" spans="1:4" x14ac:dyDescent="0.2">
      <c r="A1135" s="59">
        <v>957</v>
      </c>
      <c r="B1135" s="60">
        <v>433</v>
      </c>
      <c r="C1135" s="53" t="s">
        <v>461</v>
      </c>
      <c r="D1135" s="54">
        <v>2</v>
      </c>
    </row>
    <row r="1136" spans="1:4" x14ac:dyDescent="0.2">
      <c r="A1136" s="59">
        <v>958</v>
      </c>
      <c r="B1136" s="60">
        <v>434</v>
      </c>
      <c r="C1136" s="53" t="s">
        <v>462</v>
      </c>
      <c r="D1136" s="54">
        <v>2</v>
      </c>
    </row>
    <row r="1137" spans="1:4" x14ac:dyDescent="0.2">
      <c r="A1137" s="59">
        <v>958</v>
      </c>
      <c r="B1137" s="60">
        <v>435</v>
      </c>
      <c r="C1137" s="53" t="s">
        <v>462</v>
      </c>
      <c r="D1137" s="54">
        <v>1</v>
      </c>
    </row>
    <row r="1138" spans="1:4" x14ac:dyDescent="0.2">
      <c r="A1138" s="59">
        <v>959</v>
      </c>
      <c r="B1138" s="60">
        <v>160</v>
      </c>
      <c r="C1138" s="53" t="s">
        <v>463</v>
      </c>
      <c r="D1138" s="54" t="s">
        <v>255</v>
      </c>
    </row>
    <row r="1139" spans="1:4" x14ac:dyDescent="0.2">
      <c r="A1139" s="59">
        <v>959</v>
      </c>
      <c r="B1139" s="60">
        <v>432</v>
      </c>
      <c r="C1139" s="53" t="s">
        <v>463</v>
      </c>
      <c r="D1139" s="54">
        <v>1</v>
      </c>
    </row>
    <row r="1140" spans="1:4" x14ac:dyDescent="0.2">
      <c r="A1140" s="59">
        <v>959</v>
      </c>
      <c r="B1140" s="60">
        <v>436</v>
      </c>
      <c r="C1140" s="53" t="s">
        <v>463</v>
      </c>
      <c r="D1140" s="54">
        <v>2</v>
      </c>
    </row>
    <row r="1141" spans="1:4" x14ac:dyDescent="0.2">
      <c r="A1141" s="59">
        <v>960</v>
      </c>
      <c r="B1141" s="60">
        <v>160</v>
      </c>
      <c r="C1141" s="53" t="s">
        <v>464</v>
      </c>
      <c r="D1141" s="54" t="s">
        <v>255</v>
      </c>
    </row>
    <row r="1142" spans="1:4" x14ac:dyDescent="0.2">
      <c r="A1142" s="59">
        <v>960</v>
      </c>
      <c r="B1142" s="60">
        <v>435</v>
      </c>
      <c r="C1142" s="53" t="s">
        <v>464</v>
      </c>
      <c r="D1142" s="54">
        <v>1</v>
      </c>
    </row>
    <row r="1143" spans="1:4" x14ac:dyDescent="0.2">
      <c r="A1143" s="59">
        <v>960</v>
      </c>
      <c r="B1143" s="60">
        <v>441</v>
      </c>
      <c r="C1143" s="53" t="s">
        <v>464</v>
      </c>
      <c r="D1143" s="54">
        <v>2</v>
      </c>
    </row>
    <row r="1144" spans="1:4" x14ac:dyDescent="0.2">
      <c r="A1144" s="59">
        <v>961</v>
      </c>
      <c r="B1144" s="60">
        <v>427</v>
      </c>
      <c r="C1144" s="53" t="s">
        <v>465</v>
      </c>
      <c r="D1144" s="54">
        <v>1</v>
      </c>
    </row>
    <row r="1145" spans="1:4" x14ac:dyDescent="0.2">
      <c r="A1145" s="59">
        <v>961</v>
      </c>
      <c r="B1145" s="60">
        <v>432</v>
      </c>
      <c r="C1145" s="53" t="s">
        <v>465</v>
      </c>
      <c r="D1145" s="54">
        <v>1</v>
      </c>
    </row>
    <row r="1146" spans="1:4" x14ac:dyDescent="0.2">
      <c r="A1146" s="59">
        <v>961</v>
      </c>
      <c r="B1146" s="60">
        <v>437</v>
      </c>
      <c r="C1146" s="53" t="s">
        <v>465</v>
      </c>
      <c r="D1146" s="54">
        <v>2</v>
      </c>
    </row>
    <row r="1147" spans="1:4" x14ac:dyDescent="0.2">
      <c r="A1147" s="59">
        <v>962</v>
      </c>
      <c r="B1147" s="60">
        <v>427</v>
      </c>
      <c r="C1147" s="53" t="s">
        <v>466</v>
      </c>
      <c r="D1147" s="54">
        <v>1</v>
      </c>
    </row>
    <row r="1148" spans="1:4" x14ac:dyDescent="0.2">
      <c r="A1148" s="59">
        <v>962</v>
      </c>
      <c r="B1148" s="60">
        <v>435</v>
      </c>
      <c r="C1148" s="53" t="s">
        <v>466</v>
      </c>
      <c r="D1148" s="54">
        <v>1</v>
      </c>
    </row>
    <row r="1149" spans="1:4" x14ac:dyDescent="0.2">
      <c r="A1149" s="59">
        <v>962</v>
      </c>
      <c r="B1149" s="60">
        <v>438</v>
      </c>
      <c r="C1149" s="53" t="s">
        <v>466</v>
      </c>
      <c r="D1149" s="54">
        <v>2</v>
      </c>
    </row>
    <row r="1150" spans="1:4" x14ac:dyDescent="0.2">
      <c r="A1150" s="59">
        <v>963</v>
      </c>
      <c r="B1150" s="60">
        <v>160</v>
      </c>
      <c r="C1150" s="53" t="s">
        <v>467</v>
      </c>
      <c r="D1150" s="54" t="s">
        <v>255</v>
      </c>
    </row>
    <row r="1151" spans="1:4" x14ac:dyDescent="0.2">
      <c r="A1151" s="59">
        <v>963</v>
      </c>
      <c r="B1151" s="60">
        <v>427</v>
      </c>
      <c r="C1151" s="53" t="s">
        <v>467</v>
      </c>
      <c r="D1151" s="54">
        <v>1</v>
      </c>
    </row>
    <row r="1152" spans="1:4" x14ac:dyDescent="0.2">
      <c r="A1152" s="59">
        <v>963</v>
      </c>
      <c r="B1152" s="60">
        <v>435</v>
      </c>
      <c r="C1152" s="53" t="s">
        <v>467</v>
      </c>
      <c r="D1152" s="54">
        <v>1</v>
      </c>
    </row>
    <row r="1153" spans="1:4" x14ac:dyDescent="0.2">
      <c r="A1153" s="59">
        <v>963</v>
      </c>
      <c r="B1153" s="60">
        <v>439</v>
      </c>
      <c r="C1153" s="53" t="s">
        <v>467</v>
      </c>
      <c r="D1153" s="54">
        <v>2</v>
      </c>
    </row>
    <row r="1154" spans="1:4" x14ac:dyDescent="0.2">
      <c r="A1154" s="59">
        <v>964</v>
      </c>
      <c r="B1154" s="60">
        <v>160</v>
      </c>
      <c r="C1154" s="53" t="s">
        <v>468</v>
      </c>
      <c r="D1154" s="54" t="s">
        <v>255</v>
      </c>
    </row>
    <row r="1155" spans="1:4" x14ac:dyDescent="0.2">
      <c r="A1155" s="59">
        <v>964</v>
      </c>
      <c r="B1155" s="60">
        <v>431</v>
      </c>
      <c r="C1155" s="53" t="s">
        <v>468</v>
      </c>
      <c r="D1155" s="54">
        <v>2</v>
      </c>
    </row>
    <row r="1156" spans="1:4" x14ac:dyDescent="0.2">
      <c r="A1156" s="59">
        <v>964</v>
      </c>
      <c r="B1156" s="60">
        <v>440</v>
      </c>
      <c r="C1156" s="53" t="s">
        <v>468</v>
      </c>
      <c r="D1156" s="54">
        <v>1</v>
      </c>
    </row>
    <row r="1157" spans="1:4" x14ac:dyDescent="0.2">
      <c r="A1157" s="59">
        <v>965</v>
      </c>
      <c r="B1157" s="60">
        <v>194</v>
      </c>
      <c r="C1157" s="53" t="s">
        <v>469</v>
      </c>
      <c r="D1157" s="54" t="s">
        <v>255</v>
      </c>
    </row>
    <row r="1158" spans="1:4" x14ac:dyDescent="0.2">
      <c r="A1158" s="59">
        <v>965</v>
      </c>
      <c r="B1158" s="60">
        <v>489</v>
      </c>
      <c r="C1158" s="53" t="s">
        <v>469</v>
      </c>
      <c r="D1158" s="54">
        <v>1</v>
      </c>
    </row>
    <row r="1159" spans="1:4" x14ac:dyDescent="0.2">
      <c r="A1159" s="59">
        <v>965</v>
      </c>
      <c r="B1159" s="60">
        <v>500</v>
      </c>
      <c r="C1159" s="53" t="s">
        <v>469</v>
      </c>
      <c r="D1159" s="54">
        <v>2</v>
      </c>
    </row>
    <row r="1160" spans="1:4" x14ac:dyDescent="0.2">
      <c r="A1160" s="59">
        <v>966</v>
      </c>
      <c r="B1160" s="60">
        <v>488</v>
      </c>
      <c r="C1160" s="53" t="s">
        <v>316</v>
      </c>
      <c r="D1160" s="54" t="s">
        <v>255</v>
      </c>
    </row>
    <row r="1161" spans="1:4" x14ac:dyDescent="0.2">
      <c r="A1161" s="59">
        <v>967</v>
      </c>
      <c r="B1161" s="60">
        <v>442</v>
      </c>
      <c r="C1161" s="53" t="s">
        <v>328</v>
      </c>
      <c r="D1161" s="54">
        <v>2</v>
      </c>
    </row>
    <row r="1162" spans="1:4" x14ac:dyDescent="0.2">
      <c r="A1162" s="59">
        <v>967</v>
      </c>
      <c r="B1162" s="60">
        <v>443</v>
      </c>
      <c r="C1162" s="53" t="s">
        <v>328</v>
      </c>
      <c r="D1162" s="54">
        <v>2</v>
      </c>
    </row>
    <row r="1163" spans="1:4" x14ac:dyDescent="0.2">
      <c r="A1163" s="59">
        <v>968</v>
      </c>
      <c r="B1163" s="60">
        <v>444</v>
      </c>
      <c r="C1163" s="53" t="s">
        <v>328</v>
      </c>
      <c r="D1163" s="54">
        <v>1</v>
      </c>
    </row>
    <row r="1164" spans="1:4" x14ac:dyDescent="0.2">
      <c r="A1164" s="59">
        <v>969</v>
      </c>
      <c r="B1164" s="60">
        <v>443</v>
      </c>
      <c r="C1164" s="53" t="s">
        <v>469</v>
      </c>
      <c r="D1164" s="54">
        <v>2</v>
      </c>
    </row>
    <row r="1165" spans="1:4" x14ac:dyDescent="0.2">
      <c r="A1165" s="59">
        <v>969</v>
      </c>
      <c r="B1165" s="60">
        <v>489</v>
      </c>
      <c r="C1165" s="53" t="s">
        <v>469</v>
      </c>
      <c r="D1165" s="54">
        <v>1</v>
      </c>
    </row>
    <row r="1166" spans="1:4" x14ac:dyDescent="0.2">
      <c r="A1166" s="59">
        <v>969</v>
      </c>
      <c r="B1166" s="60">
        <v>501</v>
      </c>
      <c r="C1166" s="53" t="s">
        <v>469</v>
      </c>
      <c r="D1166" s="54">
        <v>2</v>
      </c>
    </row>
    <row r="1167" spans="1:4" x14ac:dyDescent="0.2">
      <c r="A1167" s="59">
        <v>970</v>
      </c>
      <c r="B1167" s="60">
        <v>447</v>
      </c>
      <c r="C1167" s="53" t="s">
        <v>282</v>
      </c>
      <c r="D1167" s="54">
        <v>1</v>
      </c>
    </row>
    <row r="1168" spans="1:4" x14ac:dyDescent="0.2">
      <c r="A1168" s="59">
        <v>970</v>
      </c>
      <c r="B1168" s="60">
        <v>448</v>
      </c>
      <c r="C1168" s="53" t="s">
        <v>282</v>
      </c>
      <c r="D1168" s="54">
        <v>2</v>
      </c>
    </row>
    <row r="1169" spans="1:4" x14ac:dyDescent="0.2">
      <c r="A1169" s="59">
        <v>971</v>
      </c>
      <c r="B1169" s="60">
        <v>492</v>
      </c>
      <c r="C1169" s="53" t="s">
        <v>470</v>
      </c>
      <c r="D1169" s="54">
        <v>2</v>
      </c>
    </row>
    <row r="1170" spans="1:4" x14ac:dyDescent="0.2">
      <c r="A1170" s="59">
        <v>971</v>
      </c>
      <c r="B1170" s="60">
        <v>493</v>
      </c>
      <c r="C1170" s="53" t="s">
        <v>470</v>
      </c>
      <c r="D1170" s="54">
        <v>2</v>
      </c>
    </row>
    <row r="1171" spans="1:4" x14ac:dyDescent="0.2">
      <c r="A1171" s="59">
        <v>971</v>
      </c>
      <c r="B1171" s="60">
        <v>494</v>
      </c>
      <c r="C1171" s="53" t="s">
        <v>470</v>
      </c>
      <c r="D1171" s="54">
        <v>1</v>
      </c>
    </row>
    <row r="1172" spans="1:4" x14ac:dyDescent="0.2">
      <c r="A1172" s="59">
        <v>972</v>
      </c>
      <c r="B1172" s="60">
        <v>502</v>
      </c>
      <c r="C1172" s="53" t="s">
        <v>513</v>
      </c>
      <c r="D1172" s="54">
        <v>1</v>
      </c>
    </row>
    <row r="1173" spans="1:4" x14ac:dyDescent="0.2">
      <c r="A1173" s="59">
        <v>972</v>
      </c>
      <c r="B1173" s="60">
        <v>503</v>
      </c>
      <c r="C1173" s="53" t="s">
        <v>513</v>
      </c>
      <c r="D1173" s="54" t="s">
        <v>512</v>
      </c>
    </row>
    <row r="1174" spans="1:4" x14ac:dyDescent="0.2">
      <c r="A1174" s="59">
        <v>973</v>
      </c>
      <c r="B1174" s="60">
        <v>453</v>
      </c>
      <c r="C1174" s="53" t="s">
        <v>326</v>
      </c>
      <c r="D1174" s="54">
        <v>1</v>
      </c>
    </row>
    <row r="1175" spans="1:4" x14ac:dyDescent="0.2">
      <c r="A1175" s="59">
        <v>973</v>
      </c>
      <c r="B1175" s="60">
        <v>454</v>
      </c>
      <c r="C1175" s="53" t="s">
        <v>326</v>
      </c>
      <c r="D1175" s="54">
        <v>2</v>
      </c>
    </row>
    <row r="1176" spans="1:4" x14ac:dyDescent="0.2">
      <c r="A1176" s="59">
        <v>974</v>
      </c>
      <c r="B1176" s="60">
        <v>455</v>
      </c>
      <c r="C1176" s="53" t="s">
        <v>352</v>
      </c>
      <c r="D1176" s="54">
        <v>2</v>
      </c>
    </row>
    <row r="1177" spans="1:4" x14ac:dyDescent="0.2">
      <c r="A1177" s="59">
        <v>978</v>
      </c>
      <c r="B1177" s="60">
        <v>462</v>
      </c>
      <c r="C1177" s="53" t="s">
        <v>310</v>
      </c>
      <c r="D1177" s="54" t="s">
        <v>255</v>
      </c>
    </row>
    <row r="1178" spans="1:4" x14ac:dyDescent="0.2">
      <c r="A1178" s="59">
        <v>979</v>
      </c>
      <c r="B1178" s="60">
        <v>463</v>
      </c>
      <c r="C1178" s="53" t="s">
        <v>349</v>
      </c>
      <c r="D1178" s="54" t="s">
        <v>503</v>
      </c>
    </row>
    <row r="1179" spans="1:4" x14ac:dyDescent="0.2">
      <c r="A1179" s="59">
        <v>980</v>
      </c>
      <c r="B1179" s="60">
        <v>466</v>
      </c>
      <c r="C1179" s="53" t="s">
        <v>471</v>
      </c>
      <c r="D1179" s="54">
        <v>2</v>
      </c>
    </row>
    <row r="1180" spans="1:4" x14ac:dyDescent="0.2">
      <c r="A1180" s="59">
        <v>980</v>
      </c>
      <c r="B1180" s="60">
        <v>467</v>
      </c>
      <c r="C1180" s="53" t="s">
        <v>471</v>
      </c>
      <c r="D1180" s="54">
        <v>1</v>
      </c>
    </row>
    <row r="1181" spans="1:4" x14ac:dyDescent="0.2">
      <c r="A1181" s="59">
        <v>981</v>
      </c>
      <c r="B1181" s="60">
        <v>468</v>
      </c>
      <c r="C1181" s="53" t="s">
        <v>472</v>
      </c>
      <c r="D1181" s="54" t="s">
        <v>255</v>
      </c>
    </row>
    <row r="1182" spans="1:4" x14ac:dyDescent="0.2">
      <c r="A1182" s="59">
        <v>989</v>
      </c>
      <c r="B1182" s="60">
        <v>475</v>
      </c>
      <c r="C1182" s="53" t="s">
        <v>365</v>
      </c>
      <c r="D1182" s="54">
        <v>2</v>
      </c>
    </row>
    <row r="1183" spans="1:4" x14ac:dyDescent="0.2">
      <c r="A1183" s="59">
        <v>989</v>
      </c>
      <c r="B1183" s="60">
        <v>476</v>
      </c>
      <c r="C1183" s="53" t="s">
        <v>365</v>
      </c>
      <c r="D1183" s="54">
        <v>1</v>
      </c>
    </row>
    <row r="1184" spans="1:4" x14ac:dyDescent="0.2">
      <c r="A1184" s="59">
        <v>990</v>
      </c>
      <c r="B1184" s="60">
        <v>477</v>
      </c>
      <c r="C1184" s="53" t="s">
        <v>366</v>
      </c>
      <c r="D1184" s="54" t="s">
        <v>255</v>
      </c>
    </row>
    <row r="1185" spans="1:4" x14ac:dyDescent="0.2">
      <c r="A1185" s="59">
        <v>991</v>
      </c>
      <c r="B1185" s="60">
        <v>478</v>
      </c>
      <c r="C1185" s="53" t="s">
        <v>316</v>
      </c>
      <c r="D1185" s="54" t="s">
        <v>255</v>
      </c>
    </row>
    <row r="1186" spans="1:4" x14ac:dyDescent="0.2">
      <c r="A1186" s="59">
        <v>996</v>
      </c>
      <c r="B1186" s="60">
        <v>485</v>
      </c>
      <c r="C1186" s="53" t="s">
        <v>396</v>
      </c>
      <c r="D1186" s="54">
        <v>2</v>
      </c>
    </row>
    <row r="1187" spans="1:4" x14ac:dyDescent="0.2">
      <c r="A1187" s="59">
        <v>996</v>
      </c>
      <c r="B1187" s="60">
        <v>486</v>
      </c>
      <c r="C1187" s="53" t="s">
        <v>396</v>
      </c>
      <c r="D1187" s="54">
        <v>1</v>
      </c>
    </row>
    <row r="1188" spans="1:4" x14ac:dyDescent="0.2">
      <c r="A1188" s="59">
        <v>996</v>
      </c>
      <c r="B1188" s="60">
        <v>487</v>
      </c>
      <c r="C1188" s="53" t="s">
        <v>396</v>
      </c>
      <c r="D1188" s="54">
        <v>2</v>
      </c>
    </row>
    <row r="1189" spans="1:4" x14ac:dyDescent="0.2">
      <c r="A1189" s="59">
        <v>997</v>
      </c>
      <c r="B1189" s="60">
        <v>490</v>
      </c>
      <c r="C1189" s="53" t="s">
        <v>473</v>
      </c>
      <c r="D1189" s="54" t="s">
        <v>512</v>
      </c>
    </row>
    <row r="1190" spans="1:4" x14ac:dyDescent="0.2">
      <c r="A1190" s="59">
        <v>997</v>
      </c>
      <c r="B1190" s="60">
        <v>491</v>
      </c>
      <c r="C1190" s="53" t="s">
        <v>473</v>
      </c>
      <c r="D1190" s="54">
        <v>1</v>
      </c>
    </row>
    <row r="1191" spans="1:4" x14ac:dyDescent="0.2">
      <c r="A1191" s="59">
        <v>949</v>
      </c>
      <c r="B1191" s="60">
        <v>417</v>
      </c>
      <c r="C1191" s="53" t="s">
        <v>595</v>
      </c>
    </row>
    <row r="1192" spans="1:4" x14ac:dyDescent="0.2">
      <c r="A1192" s="59">
        <v>949</v>
      </c>
      <c r="B1192" s="60">
        <v>418</v>
      </c>
      <c r="C1192" s="53" t="s">
        <v>595</v>
      </c>
    </row>
    <row r="1193" spans="1:4" x14ac:dyDescent="0.2">
      <c r="A1193" s="59">
        <v>950</v>
      </c>
      <c r="B1193" s="60">
        <v>419</v>
      </c>
      <c r="C1193" s="53" t="s">
        <v>596</v>
      </c>
    </row>
    <row r="1194" spans="1:4" x14ac:dyDescent="0.2">
      <c r="A1194" s="59">
        <v>951</v>
      </c>
      <c r="B1194" s="60">
        <v>420</v>
      </c>
      <c r="C1194" s="53" t="s">
        <v>597</v>
      </c>
    </row>
    <row r="1195" spans="1:4" x14ac:dyDescent="0.2">
      <c r="A1195" s="59">
        <v>952</v>
      </c>
      <c r="B1195" s="60">
        <v>421</v>
      </c>
      <c r="C1195" s="53" t="s">
        <v>598</v>
      </c>
    </row>
    <row r="1196" spans="1:4" x14ac:dyDescent="0.2">
      <c r="A1196" s="59">
        <v>952</v>
      </c>
      <c r="B1196" s="60">
        <v>422</v>
      </c>
      <c r="C1196" s="53" t="s">
        <v>598</v>
      </c>
    </row>
    <row r="1197" spans="1:4" x14ac:dyDescent="0.2">
      <c r="A1197" s="59">
        <v>975</v>
      </c>
      <c r="B1197" s="60">
        <v>504</v>
      </c>
      <c r="C1197" s="53" t="s">
        <v>599</v>
      </c>
    </row>
    <row r="1198" spans="1:4" x14ac:dyDescent="0.2">
      <c r="A1198" s="59">
        <v>975</v>
      </c>
      <c r="B1198" s="60">
        <v>505</v>
      </c>
      <c r="C1198" s="53" t="s">
        <v>599</v>
      </c>
    </row>
    <row r="1199" spans="1:4" x14ac:dyDescent="0.2">
      <c r="A1199" s="59">
        <v>976</v>
      </c>
      <c r="B1199" s="60">
        <v>506</v>
      </c>
      <c r="C1199" s="53" t="s">
        <v>600</v>
      </c>
    </row>
    <row r="1200" spans="1:4" x14ac:dyDescent="0.2">
      <c r="A1200" s="59">
        <v>976</v>
      </c>
      <c r="B1200" s="60">
        <v>507</v>
      </c>
      <c r="C1200" s="53" t="s">
        <v>600</v>
      </c>
    </row>
    <row r="1201" spans="1:3" x14ac:dyDescent="0.2">
      <c r="A1201" s="59">
        <v>982</v>
      </c>
      <c r="B1201" s="60">
        <v>508</v>
      </c>
      <c r="C1201" s="53" t="s">
        <v>601</v>
      </c>
    </row>
    <row r="1202" spans="1:3" x14ac:dyDescent="0.2">
      <c r="A1202" s="59">
        <v>982</v>
      </c>
      <c r="B1202" s="60">
        <v>509</v>
      </c>
      <c r="C1202" s="53" t="s">
        <v>601</v>
      </c>
    </row>
    <row r="1203" spans="1:3" x14ac:dyDescent="0.2">
      <c r="A1203" s="59">
        <v>983</v>
      </c>
      <c r="B1203" s="60">
        <v>510</v>
      </c>
      <c r="C1203" s="53" t="s">
        <v>602</v>
      </c>
    </row>
    <row r="1204" spans="1:3" x14ac:dyDescent="0.2">
      <c r="A1204" s="59">
        <v>983</v>
      </c>
      <c r="B1204" s="60">
        <v>511</v>
      </c>
      <c r="C1204" s="53" t="s">
        <v>602</v>
      </c>
    </row>
  </sheetData>
  <mergeCells count="1">
    <mergeCell ref="A1:B1"/>
  </mergeCells>
  <hyperlinks>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37"/>
  <sheetViews>
    <sheetView topLeftCell="C10" zoomScale="90" zoomScaleNormal="90" zoomScaleSheetLayoutView="100" workbookViewId="0">
      <selection activeCell="N14" sqref="N14:N15"/>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6" t="s">
        <v>93</v>
      </c>
    </row>
    <row r="2" spans="1:15" ht="27" customHeight="1" x14ac:dyDescent="0.2">
      <c r="A2" s="231" t="str">
        <f>Overview!B4&amp; " - Effective from "&amp;Overview!D4&amp;" - "&amp;Overview!E4&amp;" LV and HV charges"</f>
        <v>Western Power Distribution (South Wales) plc - Effective from 1 April 2014 - Final LV and HV charges</v>
      </c>
      <c r="B2" s="231"/>
      <c r="C2" s="231"/>
      <c r="D2" s="231"/>
      <c r="E2" s="231"/>
      <c r="F2" s="231"/>
      <c r="G2" s="231"/>
      <c r="H2" s="231"/>
      <c r="I2" s="231"/>
      <c r="J2" s="231"/>
      <c r="K2" s="231"/>
    </row>
    <row r="3" spans="1:15" s="145" customFormat="1" ht="15" customHeight="1" x14ac:dyDescent="0.2">
      <c r="A3" s="143"/>
      <c r="B3" s="143"/>
      <c r="C3" s="143"/>
      <c r="D3" s="143"/>
      <c r="E3" s="143"/>
      <c r="F3" s="143"/>
      <c r="G3" s="143"/>
      <c r="H3" s="143"/>
      <c r="I3" s="143"/>
      <c r="J3" s="143"/>
      <c r="K3" s="143"/>
      <c r="L3" s="144"/>
      <c r="M3" s="144"/>
    </row>
    <row r="4" spans="1:15" ht="18" x14ac:dyDescent="0.2">
      <c r="A4" s="235" t="s">
        <v>591</v>
      </c>
      <c r="B4" s="236"/>
      <c r="C4" s="236"/>
      <c r="D4" s="236"/>
      <c r="E4" s="237"/>
      <c r="F4" s="143"/>
      <c r="G4" s="235" t="s">
        <v>590</v>
      </c>
      <c r="H4" s="236"/>
      <c r="I4" s="236"/>
      <c r="J4" s="236"/>
      <c r="K4" s="237"/>
    </row>
    <row r="5" spans="1:15" ht="25.5" x14ac:dyDescent="0.2">
      <c r="A5" s="159" t="s">
        <v>84</v>
      </c>
      <c r="B5" s="162" t="s">
        <v>584</v>
      </c>
      <c r="C5" s="243" t="s">
        <v>585</v>
      </c>
      <c r="D5" s="244"/>
      <c r="E5" s="160" t="s">
        <v>586</v>
      </c>
      <c r="F5" s="166"/>
      <c r="G5" s="246"/>
      <c r="H5" s="247"/>
      <c r="I5" s="163" t="s">
        <v>588</v>
      </c>
      <c r="J5" s="164" t="s">
        <v>589</v>
      </c>
      <c r="K5" s="160" t="s">
        <v>586</v>
      </c>
      <c r="L5" s="143"/>
      <c r="N5" s="4"/>
    </row>
    <row r="6" spans="1:15" ht="25.5" x14ac:dyDescent="0.2">
      <c r="A6" s="171" t="s">
        <v>846</v>
      </c>
      <c r="B6" s="158" t="s">
        <v>847</v>
      </c>
      <c r="C6" s="232" t="s">
        <v>848</v>
      </c>
      <c r="D6" s="232"/>
      <c r="E6" s="161" t="s">
        <v>849</v>
      </c>
      <c r="F6" s="166"/>
      <c r="G6" s="229" t="s">
        <v>850</v>
      </c>
      <c r="H6" s="229"/>
      <c r="I6" s="158" t="s">
        <v>847</v>
      </c>
      <c r="J6" s="165" t="s">
        <v>848</v>
      </c>
      <c r="K6" s="165" t="s">
        <v>849</v>
      </c>
      <c r="L6" s="143"/>
      <c r="N6" s="4"/>
    </row>
    <row r="7" spans="1:15" ht="38.25" x14ac:dyDescent="0.2">
      <c r="A7" s="171" t="s">
        <v>851</v>
      </c>
      <c r="B7" s="167"/>
      <c r="C7" s="245" t="s">
        <v>852</v>
      </c>
      <c r="D7" s="245"/>
      <c r="E7" s="165" t="s">
        <v>853</v>
      </c>
      <c r="F7" s="166"/>
      <c r="G7" s="229" t="s">
        <v>854</v>
      </c>
      <c r="H7" s="229"/>
      <c r="I7" s="167"/>
      <c r="J7" s="165" t="s">
        <v>855</v>
      </c>
      <c r="K7" s="165" t="s">
        <v>849</v>
      </c>
      <c r="L7" s="143"/>
      <c r="N7" s="4"/>
    </row>
    <row r="8" spans="1:15" ht="38.25" x14ac:dyDescent="0.2">
      <c r="A8" s="172" t="s">
        <v>86</v>
      </c>
      <c r="B8" s="232" t="s">
        <v>87</v>
      </c>
      <c r="C8" s="232"/>
      <c r="D8" s="232"/>
      <c r="E8" s="232"/>
      <c r="F8" s="166"/>
      <c r="G8" s="229" t="s">
        <v>851</v>
      </c>
      <c r="H8" s="229"/>
      <c r="I8" s="167"/>
      <c r="J8" s="165" t="s">
        <v>852</v>
      </c>
      <c r="K8" s="165" t="s">
        <v>856</v>
      </c>
      <c r="L8" s="143"/>
      <c r="N8" s="4"/>
    </row>
    <row r="9" spans="1:15" s="142" customFormat="1" ht="18" x14ac:dyDescent="0.2">
      <c r="A9" s="168"/>
      <c r="B9" s="168"/>
      <c r="C9" s="238"/>
      <c r="D9" s="238"/>
      <c r="E9" s="168"/>
      <c r="F9" s="166"/>
      <c r="G9" s="229" t="s">
        <v>86</v>
      </c>
      <c r="H9" s="229"/>
      <c r="I9" s="240" t="s">
        <v>87</v>
      </c>
      <c r="J9" s="241"/>
      <c r="K9" s="242"/>
      <c r="L9" s="143"/>
      <c r="M9" s="97"/>
      <c r="N9" s="97"/>
    </row>
    <row r="10" spans="1:15" s="145" customFormat="1" ht="27.75" customHeight="1" x14ac:dyDescent="0.2">
      <c r="A10" s="169"/>
      <c r="B10" s="239"/>
      <c r="C10" s="239"/>
      <c r="D10" s="239"/>
      <c r="E10" s="239"/>
      <c r="F10" s="166"/>
      <c r="G10" s="230"/>
      <c r="H10" s="230"/>
      <c r="I10" s="170"/>
      <c r="J10" s="170"/>
      <c r="K10" s="170"/>
      <c r="L10" s="143"/>
      <c r="M10" s="144"/>
      <c r="N10" s="144"/>
    </row>
    <row r="11" spans="1:15" s="145" customFormat="1" ht="27" customHeight="1" x14ac:dyDescent="0.2">
      <c r="A11" s="166"/>
      <c r="B11" s="166"/>
      <c r="C11" s="166"/>
      <c r="D11" s="166"/>
      <c r="E11" s="166"/>
      <c r="F11" s="166"/>
      <c r="G11" s="234"/>
      <c r="H11" s="234"/>
      <c r="I11" s="233"/>
      <c r="J11" s="233"/>
      <c r="K11" s="233"/>
      <c r="L11" s="144"/>
      <c r="M11" s="144"/>
    </row>
    <row r="12" spans="1:15" s="145" customFormat="1" ht="12.75" customHeight="1" x14ac:dyDescent="0.2">
      <c r="A12" s="157"/>
      <c r="B12" s="157"/>
      <c r="C12" s="157"/>
      <c r="D12" s="157"/>
      <c r="E12" s="157"/>
      <c r="F12" s="157"/>
      <c r="G12" s="157"/>
      <c r="H12" s="157"/>
      <c r="I12" s="157"/>
      <c r="J12" s="157"/>
      <c r="K12" s="157"/>
      <c r="L12" s="144"/>
      <c r="M12" s="144"/>
    </row>
    <row r="13" spans="1:15" ht="63.75" customHeight="1" x14ac:dyDescent="0.2">
      <c r="A13" s="19" t="s">
        <v>605</v>
      </c>
      <c r="B13" s="140" t="s">
        <v>98</v>
      </c>
      <c r="C13" s="140" t="s">
        <v>99</v>
      </c>
      <c r="D13" s="140" t="s">
        <v>527</v>
      </c>
      <c r="E13" s="140" t="s">
        <v>528</v>
      </c>
      <c r="F13" s="140" t="s">
        <v>529</v>
      </c>
      <c r="G13" s="140" t="s">
        <v>103</v>
      </c>
      <c r="H13" s="140" t="s">
        <v>104</v>
      </c>
      <c r="I13" s="140" t="s">
        <v>489</v>
      </c>
      <c r="J13" s="32" t="s">
        <v>530</v>
      </c>
      <c r="K13" s="140" t="s">
        <v>53</v>
      </c>
    </row>
    <row r="14" spans="1:15" ht="32.25" customHeight="1" x14ac:dyDescent="0.2">
      <c r="A14" s="20" t="s">
        <v>0</v>
      </c>
      <c r="B14" s="65" t="s">
        <v>1021</v>
      </c>
      <c r="C14" s="129">
        <v>1</v>
      </c>
      <c r="D14" s="66">
        <v>3.47</v>
      </c>
      <c r="E14" s="69">
        <v>0</v>
      </c>
      <c r="F14" s="69">
        <v>0</v>
      </c>
      <c r="G14" s="68">
        <v>2.7199999999999998</v>
      </c>
      <c r="H14" s="69">
        <v>0</v>
      </c>
      <c r="I14" s="69">
        <v>0</v>
      </c>
      <c r="J14" s="69"/>
      <c r="K14" s="70" t="s">
        <v>1032</v>
      </c>
      <c r="N14" s="2">
        <v>4.09</v>
      </c>
      <c r="O14" s="2">
        <f>N14-ROUND(500/365,2)</f>
        <v>2.7199999999999998</v>
      </c>
    </row>
    <row r="15" spans="1:15" ht="32.25" customHeight="1" x14ac:dyDescent="0.2">
      <c r="A15" s="20" t="s">
        <v>1</v>
      </c>
      <c r="B15" s="65" t="s">
        <v>1022</v>
      </c>
      <c r="C15" s="129">
        <v>2</v>
      </c>
      <c r="D15" s="66">
        <v>3.7989999999999999</v>
      </c>
      <c r="E15" s="66">
        <v>0.20799999999999999</v>
      </c>
      <c r="F15" s="69">
        <v>0</v>
      </c>
      <c r="G15" s="68">
        <v>2.7199999999999998</v>
      </c>
      <c r="H15" s="69">
        <v>0</v>
      </c>
      <c r="I15" s="69">
        <v>0</v>
      </c>
      <c r="J15" s="69"/>
      <c r="K15" s="70" t="s">
        <v>1032</v>
      </c>
      <c r="N15" s="2">
        <v>4.09</v>
      </c>
      <c r="O15" s="2">
        <f>N15-ROUND(500/365,2)</f>
        <v>2.7199999999999998</v>
      </c>
    </row>
    <row r="16" spans="1:15" ht="32.25" customHeight="1" x14ac:dyDescent="0.2">
      <c r="A16" s="20" t="s">
        <v>12</v>
      </c>
      <c r="B16" s="65" t="s">
        <v>1023</v>
      </c>
      <c r="C16" s="129">
        <v>2</v>
      </c>
      <c r="D16" s="66">
        <v>0.315</v>
      </c>
      <c r="E16" s="69">
        <v>0</v>
      </c>
      <c r="F16" s="69">
        <v>0</v>
      </c>
      <c r="G16" s="69">
        <v>0</v>
      </c>
      <c r="H16" s="69">
        <v>0</v>
      </c>
      <c r="I16" s="69">
        <v>0</v>
      </c>
      <c r="J16" s="69"/>
      <c r="K16" s="70" t="s">
        <v>1032</v>
      </c>
    </row>
    <row r="17" spans="1:11" ht="32.25" customHeight="1" x14ac:dyDescent="0.2">
      <c r="A17" s="20" t="s">
        <v>13</v>
      </c>
      <c r="B17" s="71" t="s">
        <v>1024</v>
      </c>
      <c r="C17" s="129">
        <v>3</v>
      </c>
      <c r="D17" s="66">
        <v>2.7829999999999999</v>
      </c>
      <c r="E17" s="69">
        <v>0</v>
      </c>
      <c r="F17" s="69">
        <v>0</v>
      </c>
      <c r="G17" s="68">
        <v>7.1</v>
      </c>
      <c r="H17" s="69">
        <v>0</v>
      </c>
      <c r="I17" s="69">
        <v>0</v>
      </c>
      <c r="J17" s="69"/>
      <c r="K17" s="70" t="s">
        <v>1032</v>
      </c>
    </row>
    <row r="18" spans="1:11" ht="32.25" customHeight="1" x14ac:dyDescent="0.2">
      <c r="A18" s="20" t="s">
        <v>14</v>
      </c>
      <c r="B18" s="65" t="s">
        <v>1025</v>
      </c>
      <c r="C18" s="129">
        <v>4</v>
      </c>
      <c r="D18" s="66">
        <v>3.58</v>
      </c>
      <c r="E18" s="66">
        <v>0.26600000000000001</v>
      </c>
      <c r="F18" s="69">
        <v>0</v>
      </c>
      <c r="G18" s="68">
        <v>7.1</v>
      </c>
      <c r="H18" s="69">
        <v>0</v>
      </c>
      <c r="I18" s="69">
        <v>0</v>
      </c>
      <c r="J18" s="69"/>
      <c r="K18" s="70" t="s">
        <v>1032</v>
      </c>
    </row>
    <row r="19" spans="1:11" ht="32.25" customHeight="1" x14ac:dyDescent="0.2">
      <c r="A19" s="20" t="s">
        <v>15</v>
      </c>
      <c r="B19" s="65" t="s">
        <v>1026</v>
      </c>
      <c r="C19" s="129">
        <v>4</v>
      </c>
      <c r="D19" s="66">
        <v>0.32700000000000001</v>
      </c>
      <c r="E19" s="69">
        <v>0</v>
      </c>
      <c r="F19" s="69">
        <v>0</v>
      </c>
      <c r="G19" s="69">
        <v>0</v>
      </c>
      <c r="H19" s="69">
        <v>0</v>
      </c>
      <c r="I19" s="69">
        <v>0</v>
      </c>
      <c r="J19" s="69"/>
      <c r="K19" s="70" t="s">
        <v>1032</v>
      </c>
    </row>
    <row r="20" spans="1:11" ht="32.25" customHeight="1" x14ac:dyDescent="0.2">
      <c r="A20" s="20" t="s">
        <v>2</v>
      </c>
      <c r="B20" s="71">
        <v>300</v>
      </c>
      <c r="C20" s="129" t="s">
        <v>21</v>
      </c>
      <c r="D20" s="66">
        <v>3.444</v>
      </c>
      <c r="E20" s="66">
        <v>0.155</v>
      </c>
      <c r="F20" s="69">
        <v>0</v>
      </c>
      <c r="G20" s="68">
        <v>48.16</v>
      </c>
      <c r="H20" s="69">
        <v>0</v>
      </c>
      <c r="I20" s="69">
        <v>0</v>
      </c>
      <c r="J20" s="69"/>
      <c r="K20" s="70" t="s">
        <v>1032</v>
      </c>
    </row>
    <row r="21" spans="1:11" ht="32.25" customHeight="1" x14ac:dyDescent="0.2">
      <c r="A21" s="20" t="s">
        <v>16</v>
      </c>
      <c r="B21" s="31">
        <v>344</v>
      </c>
      <c r="C21" s="129" t="s">
        <v>21</v>
      </c>
      <c r="D21" s="66">
        <v>3.1440000000000001</v>
      </c>
      <c r="E21" s="66">
        <v>0.13900000000000001</v>
      </c>
      <c r="F21" s="69">
        <v>0</v>
      </c>
      <c r="G21" s="68">
        <v>27.56</v>
      </c>
      <c r="H21" s="69">
        <v>0</v>
      </c>
      <c r="I21" s="69">
        <v>0</v>
      </c>
      <c r="J21" s="69"/>
      <c r="K21" s="92" t="s">
        <v>1032</v>
      </c>
    </row>
    <row r="22" spans="1:11" ht="32.25" customHeight="1" x14ac:dyDescent="0.2">
      <c r="A22" s="20" t="s">
        <v>18</v>
      </c>
      <c r="B22" s="70">
        <v>300</v>
      </c>
      <c r="C22" s="129">
        <v>0</v>
      </c>
      <c r="D22" s="76">
        <v>16.370999999999999</v>
      </c>
      <c r="E22" s="72">
        <v>1.5740000000000001</v>
      </c>
      <c r="F22" s="73">
        <v>0.112</v>
      </c>
      <c r="G22" s="68">
        <v>10.210000000000001</v>
      </c>
      <c r="H22" s="68">
        <v>2.78</v>
      </c>
      <c r="I22" s="74">
        <v>0.56799999999999995</v>
      </c>
      <c r="J22" s="93">
        <f>H22</f>
        <v>2.78</v>
      </c>
      <c r="K22" s="70" t="s">
        <v>1032</v>
      </c>
    </row>
    <row r="23" spans="1:11" ht="32.25" customHeight="1" x14ac:dyDescent="0.2">
      <c r="A23" s="20" t="s">
        <v>19</v>
      </c>
      <c r="B23" s="70">
        <v>344</v>
      </c>
      <c r="C23" s="129">
        <v>0</v>
      </c>
      <c r="D23" s="76">
        <v>13.090999999999999</v>
      </c>
      <c r="E23" s="72">
        <v>1.256</v>
      </c>
      <c r="F23" s="73">
        <v>8.3000000000000004E-2</v>
      </c>
      <c r="G23" s="68">
        <v>7.5</v>
      </c>
      <c r="H23" s="68">
        <v>3.26</v>
      </c>
      <c r="I23" s="74">
        <v>0.503</v>
      </c>
      <c r="J23" s="93">
        <f>H23</f>
        <v>3.26</v>
      </c>
      <c r="K23" s="70" t="s">
        <v>1032</v>
      </c>
    </row>
    <row r="24" spans="1:11" ht="32.25" customHeight="1" x14ac:dyDescent="0.2">
      <c r="A24" s="20" t="s">
        <v>20</v>
      </c>
      <c r="B24" s="70">
        <v>400</v>
      </c>
      <c r="C24" s="129">
        <v>0</v>
      </c>
      <c r="D24" s="76">
        <v>12.33</v>
      </c>
      <c r="E24" s="72">
        <v>1.1839999999999999</v>
      </c>
      <c r="F24" s="73">
        <v>7.0999999999999994E-2</v>
      </c>
      <c r="G24" s="68">
        <v>76.400000000000006</v>
      </c>
      <c r="H24" s="68">
        <v>3.3</v>
      </c>
      <c r="I24" s="74">
        <v>0.40200000000000002</v>
      </c>
      <c r="J24" s="93">
        <f>H24</f>
        <v>3.3</v>
      </c>
      <c r="K24" s="70" t="s">
        <v>1032</v>
      </c>
    </row>
    <row r="25" spans="1:11" ht="32.25" customHeight="1" x14ac:dyDescent="0.2">
      <c r="A25" s="20" t="s">
        <v>217</v>
      </c>
      <c r="B25" s="70" t="s">
        <v>1027</v>
      </c>
      <c r="C25" s="129">
        <v>8</v>
      </c>
      <c r="D25" s="66">
        <v>2.641</v>
      </c>
      <c r="E25" s="69">
        <v>0</v>
      </c>
      <c r="F25" s="69">
        <v>0</v>
      </c>
      <c r="G25" s="69">
        <v>0</v>
      </c>
      <c r="H25" s="69">
        <v>0</v>
      </c>
      <c r="I25" s="69">
        <v>0</v>
      </c>
      <c r="J25" s="69"/>
      <c r="K25" s="70" t="s">
        <v>1032</v>
      </c>
    </row>
    <row r="26" spans="1:11" ht="32.25" customHeight="1" x14ac:dyDescent="0.2">
      <c r="A26" s="20" t="s">
        <v>218</v>
      </c>
      <c r="B26" s="70" t="s">
        <v>1028</v>
      </c>
      <c r="C26" s="129">
        <v>1</v>
      </c>
      <c r="D26" s="66">
        <v>3.0270000000000001</v>
      </c>
      <c r="E26" s="69">
        <v>0</v>
      </c>
      <c r="F26" s="69">
        <v>0</v>
      </c>
      <c r="G26" s="69">
        <v>0</v>
      </c>
      <c r="H26" s="69">
        <v>0</v>
      </c>
      <c r="I26" s="69">
        <v>0</v>
      </c>
      <c r="J26" s="69"/>
      <c r="K26" s="70" t="s">
        <v>1032</v>
      </c>
    </row>
    <row r="27" spans="1:11" ht="32.25" customHeight="1" x14ac:dyDescent="0.2">
      <c r="A27" s="20" t="s">
        <v>219</v>
      </c>
      <c r="B27" s="70" t="s">
        <v>1029</v>
      </c>
      <c r="C27" s="129">
        <v>1</v>
      </c>
      <c r="D27" s="66">
        <v>4.8620000000000001</v>
      </c>
      <c r="E27" s="69">
        <v>0</v>
      </c>
      <c r="F27" s="69">
        <v>0</v>
      </c>
      <c r="G27" s="69">
        <v>0</v>
      </c>
      <c r="H27" s="69">
        <v>0</v>
      </c>
      <c r="I27" s="69">
        <v>0</v>
      </c>
      <c r="J27" s="69"/>
      <c r="K27" s="70" t="s">
        <v>1032</v>
      </c>
    </row>
    <row r="28" spans="1:11" ht="32.25" customHeight="1" x14ac:dyDescent="0.2">
      <c r="A28" s="20" t="s">
        <v>220</v>
      </c>
      <c r="B28" s="70" t="s">
        <v>1030</v>
      </c>
      <c r="C28" s="129">
        <v>1</v>
      </c>
      <c r="D28" s="66">
        <v>2.3380000000000001</v>
      </c>
      <c r="E28" s="69">
        <v>0</v>
      </c>
      <c r="F28" s="69">
        <v>0</v>
      </c>
      <c r="G28" s="69">
        <v>0</v>
      </c>
      <c r="H28" s="69">
        <v>0</v>
      </c>
      <c r="I28" s="69">
        <v>0</v>
      </c>
      <c r="J28" s="69"/>
      <c r="K28" s="70" t="s">
        <v>1032</v>
      </c>
    </row>
    <row r="29" spans="1:11" ht="32.25" customHeight="1" x14ac:dyDescent="0.2">
      <c r="A29" s="20" t="s">
        <v>3</v>
      </c>
      <c r="B29" s="70">
        <v>700</v>
      </c>
      <c r="C29" s="129">
        <v>0</v>
      </c>
      <c r="D29" s="91">
        <v>43.902999999999999</v>
      </c>
      <c r="E29" s="75">
        <v>2.6320000000000001</v>
      </c>
      <c r="F29" s="73">
        <v>0.81699999999999995</v>
      </c>
      <c r="G29" s="69">
        <v>0</v>
      </c>
      <c r="H29" s="69">
        <v>0</v>
      </c>
      <c r="I29" s="69">
        <v>0</v>
      </c>
      <c r="J29" s="69"/>
      <c r="K29" s="70" t="s">
        <v>1032</v>
      </c>
    </row>
    <row r="30" spans="1:11" ht="32.25" customHeight="1" x14ac:dyDescent="0.2">
      <c r="A30" s="20" t="s">
        <v>4</v>
      </c>
      <c r="B30" s="71">
        <v>697</v>
      </c>
      <c r="C30" s="129">
        <v>8</v>
      </c>
      <c r="D30" s="66">
        <v>-0.79800000000000004</v>
      </c>
      <c r="E30" s="69">
        <v>0</v>
      </c>
      <c r="F30" s="69">
        <v>0</v>
      </c>
      <c r="G30" s="69">
        <v>0</v>
      </c>
      <c r="H30" s="69">
        <v>0</v>
      </c>
      <c r="I30" s="69">
        <v>0</v>
      </c>
      <c r="J30" s="69"/>
      <c r="K30" s="70" t="s">
        <v>1032</v>
      </c>
    </row>
    <row r="31" spans="1:11" ht="32.25" customHeight="1" x14ac:dyDescent="0.2">
      <c r="A31" s="20" t="s">
        <v>11</v>
      </c>
      <c r="B31" s="31">
        <v>717</v>
      </c>
      <c r="C31" s="129">
        <v>8</v>
      </c>
      <c r="D31" s="66">
        <v>-0.73199999999999998</v>
      </c>
      <c r="E31" s="69">
        <v>0</v>
      </c>
      <c r="F31" s="69">
        <v>0</v>
      </c>
      <c r="G31" s="69">
        <v>0</v>
      </c>
      <c r="H31" s="69">
        <v>0</v>
      </c>
      <c r="I31" s="69">
        <v>0</v>
      </c>
      <c r="J31" s="69"/>
      <c r="K31" s="92" t="s">
        <v>1032</v>
      </c>
    </row>
    <row r="32" spans="1:11" ht="32.25" customHeight="1" x14ac:dyDescent="0.2">
      <c r="A32" s="20" t="s">
        <v>5</v>
      </c>
      <c r="B32" s="70">
        <v>697</v>
      </c>
      <c r="C32" s="129">
        <v>0</v>
      </c>
      <c r="D32" s="66">
        <v>-0.79800000000000004</v>
      </c>
      <c r="E32" s="69">
        <v>0</v>
      </c>
      <c r="F32" s="69">
        <v>0</v>
      </c>
      <c r="G32" s="69">
        <v>0</v>
      </c>
      <c r="H32" s="69">
        <v>0</v>
      </c>
      <c r="I32" s="74">
        <v>0.26200000000000001</v>
      </c>
      <c r="J32" s="69"/>
      <c r="K32" s="70" t="s">
        <v>1032</v>
      </c>
    </row>
    <row r="33" spans="1:11" ht="32.25" customHeight="1" x14ac:dyDescent="0.2">
      <c r="A33" s="20" t="s">
        <v>6</v>
      </c>
      <c r="B33" s="70">
        <v>603</v>
      </c>
      <c r="C33" s="129">
        <v>0</v>
      </c>
      <c r="D33" s="76">
        <v>-6.532</v>
      </c>
      <c r="E33" s="77">
        <v>-0.622</v>
      </c>
      <c r="F33" s="73">
        <v>-0.09</v>
      </c>
      <c r="G33" s="69">
        <v>0</v>
      </c>
      <c r="H33" s="69">
        <v>0</v>
      </c>
      <c r="I33" s="74">
        <v>0.26200000000000001</v>
      </c>
      <c r="J33" s="69"/>
      <c r="K33" s="70" t="s">
        <v>1032</v>
      </c>
    </row>
    <row r="34" spans="1:11" ht="32.25" customHeight="1" x14ac:dyDescent="0.2">
      <c r="A34" s="20" t="s">
        <v>7</v>
      </c>
      <c r="B34" s="70">
        <v>602</v>
      </c>
      <c r="C34" s="129">
        <v>0</v>
      </c>
      <c r="D34" s="66">
        <v>-0.73199999999999998</v>
      </c>
      <c r="E34" s="69">
        <v>0</v>
      </c>
      <c r="F34" s="69">
        <v>0</v>
      </c>
      <c r="G34" s="69">
        <v>0</v>
      </c>
      <c r="H34" s="69">
        <v>0</v>
      </c>
      <c r="I34" s="74">
        <v>0.22800000000000001</v>
      </c>
      <c r="J34" s="69"/>
      <c r="K34" s="70" t="s">
        <v>1032</v>
      </c>
    </row>
    <row r="35" spans="1:11" ht="32.25" customHeight="1" x14ac:dyDescent="0.2">
      <c r="A35" s="20" t="s">
        <v>8</v>
      </c>
      <c r="B35" s="70">
        <v>604</v>
      </c>
      <c r="C35" s="129">
        <v>0</v>
      </c>
      <c r="D35" s="76">
        <v>-5.9870000000000001</v>
      </c>
      <c r="E35" s="72">
        <v>-0.56899999999999995</v>
      </c>
      <c r="F35" s="73">
        <v>-8.4000000000000005E-2</v>
      </c>
      <c r="G35" s="69">
        <v>0</v>
      </c>
      <c r="H35" s="69">
        <v>0</v>
      </c>
      <c r="I35" s="74">
        <v>0.22800000000000001</v>
      </c>
      <c r="J35" s="69"/>
      <c r="K35" s="70" t="s">
        <v>1032</v>
      </c>
    </row>
    <row r="36" spans="1:11" ht="32.25" customHeight="1" x14ac:dyDescent="0.2">
      <c r="A36" s="20" t="s">
        <v>9</v>
      </c>
      <c r="B36" s="70">
        <v>698</v>
      </c>
      <c r="C36" s="129">
        <v>0</v>
      </c>
      <c r="D36" s="66">
        <v>-0.49299999999999999</v>
      </c>
      <c r="E36" s="69">
        <v>0</v>
      </c>
      <c r="F36" s="69">
        <v>0</v>
      </c>
      <c r="G36" s="68">
        <v>37.549999999999997</v>
      </c>
      <c r="H36" s="69">
        <v>0</v>
      </c>
      <c r="I36" s="74">
        <v>0.186</v>
      </c>
      <c r="J36" s="69"/>
      <c r="K36" s="70" t="s">
        <v>1032</v>
      </c>
    </row>
    <row r="37" spans="1:11" ht="32.25" customHeight="1" x14ac:dyDescent="0.2">
      <c r="A37" s="20" t="s">
        <v>10</v>
      </c>
      <c r="B37" s="70">
        <v>606</v>
      </c>
      <c r="C37" s="129">
        <v>0</v>
      </c>
      <c r="D37" s="76">
        <v>-4.0339999999999998</v>
      </c>
      <c r="E37" s="72">
        <v>-0.379</v>
      </c>
      <c r="F37" s="73">
        <v>-6.0999999999999999E-2</v>
      </c>
      <c r="G37" s="68">
        <v>37.549999999999997</v>
      </c>
      <c r="H37" s="69">
        <v>0</v>
      </c>
      <c r="I37" s="74">
        <v>0.186</v>
      </c>
      <c r="J37" s="69"/>
      <c r="K37" s="70" t="s">
        <v>1032</v>
      </c>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8">
    <mergeCell ref="I11:K11"/>
    <mergeCell ref="G11:H11"/>
    <mergeCell ref="G8:H8"/>
    <mergeCell ref="G4:K4"/>
    <mergeCell ref="A4:E4"/>
    <mergeCell ref="C9:D9"/>
    <mergeCell ref="B10:E10"/>
    <mergeCell ref="G9:H9"/>
    <mergeCell ref="I9:K9"/>
    <mergeCell ref="C5:D5"/>
    <mergeCell ref="C6:D6"/>
    <mergeCell ref="C7:D7"/>
    <mergeCell ref="G5:H5"/>
    <mergeCell ref="G6:H6"/>
    <mergeCell ref="G10:H10"/>
    <mergeCell ref="A2:K2"/>
    <mergeCell ref="G7:H7"/>
    <mergeCell ref="B8:E8"/>
  </mergeCells>
  <phoneticPr fontId="2"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ignoredErrors>
    <ignoredError sqref="J23:J24"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9"/>
  <sheetViews>
    <sheetView tabSelected="1" topLeftCell="A73" zoomScale="70" zoomScaleNormal="70" zoomScaleSheetLayoutView="100" workbookViewId="0">
      <selection activeCell="G123" sqref="G123"/>
    </sheetView>
  </sheetViews>
  <sheetFormatPr defaultRowHeight="27.75" customHeight="1" x14ac:dyDescent="0.2"/>
  <cols>
    <col min="1" max="1" width="14.5703125" style="100" customWidth="1"/>
    <col min="2" max="2" width="18.42578125" style="100" customWidth="1"/>
    <col min="3" max="3" width="17.140625" style="100" customWidth="1"/>
    <col min="4" max="4" width="14.7109375" style="116" customWidth="1"/>
    <col min="5" max="5" width="13.5703125" style="116" customWidth="1"/>
    <col min="6" max="6" width="17.28515625" style="116" customWidth="1"/>
    <col min="7" max="7" width="50.7109375" style="116" customWidth="1"/>
    <col min="8" max="8" width="14.7109375" style="116" customWidth="1"/>
    <col min="9" max="9" width="14.7109375" style="117" customWidth="1"/>
    <col min="10" max="11" width="14.7109375" style="118" customWidth="1"/>
    <col min="12" max="15" width="14.7109375" style="100" customWidth="1"/>
    <col min="16" max="17" width="15.5703125" style="100" customWidth="1"/>
    <col min="18" max="16384" width="9.140625" style="100"/>
  </cols>
  <sheetData>
    <row r="1" spans="1:15" ht="66.75" customHeight="1" x14ac:dyDescent="0.2">
      <c r="A1" s="98" t="s">
        <v>93</v>
      </c>
      <c r="B1" s="98"/>
      <c r="C1" s="249" t="s">
        <v>604</v>
      </c>
      <c r="D1" s="249"/>
      <c r="E1" s="99"/>
      <c r="F1" s="248" t="s">
        <v>216</v>
      </c>
      <c r="G1" s="248"/>
      <c r="H1" s="248"/>
      <c r="I1" s="248"/>
      <c r="J1" s="248"/>
      <c r="K1" s="248"/>
      <c r="L1" s="248"/>
      <c r="M1" s="248"/>
      <c r="N1" s="248"/>
      <c r="O1" s="248"/>
    </row>
    <row r="2" spans="1:15" s="101" customFormat="1" ht="25.5" customHeight="1" x14ac:dyDescent="0.2">
      <c r="A2" s="231" t="s">
        <v>952</v>
      </c>
      <c r="B2" s="231"/>
      <c r="C2" s="231"/>
      <c r="D2" s="231"/>
      <c r="E2" s="231"/>
      <c r="F2" s="231"/>
      <c r="G2" s="231"/>
      <c r="H2" s="231"/>
      <c r="I2" s="231"/>
      <c r="J2" s="231"/>
      <c r="K2" s="231"/>
      <c r="L2" s="231"/>
      <c r="M2" s="231"/>
      <c r="N2" s="231"/>
      <c r="O2" s="231"/>
    </row>
    <row r="3" spans="1:15" s="146" customFormat="1" ht="10.5" customHeight="1" x14ac:dyDescent="0.2">
      <c r="A3" s="143"/>
      <c r="B3" s="143"/>
      <c r="C3" s="143"/>
      <c r="D3" s="143"/>
      <c r="E3" s="143"/>
      <c r="F3" s="143"/>
      <c r="G3" s="143"/>
      <c r="H3" s="143"/>
      <c r="I3" s="143"/>
      <c r="J3" s="143"/>
      <c r="K3" s="143"/>
      <c r="L3" s="143"/>
      <c r="M3" s="143"/>
      <c r="N3" s="143"/>
      <c r="O3" s="143"/>
    </row>
    <row r="4" spans="1:15" s="146" customFormat="1" ht="18" x14ac:dyDescent="0.2">
      <c r="A4" s="231" t="s">
        <v>592</v>
      </c>
      <c r="B4" s="231"/>
      <c r="C4" s="231"/>
      <c r="D4" s="231"/>
      <c r="E4" s="231"/>
      <c r="F4" s="231"/>
      <c r="G4" s="143"/>
      <c r="H4" s="143"/>
      <c r="I4" s="143"/>
      <c r="J4" s="143"/>
      <c r="K4" s="143"/>
      <c r="L4" s="143"/>
      <c r="M4" s="143"/>
      <c r="N4" s="143"/>
      <c r="O4" s="143"/>
    </row>
    <row r="5" spans="1:15" s="146" customFormat="1" ht="25.5" customHeight="1" x14ac:dyDescent="0.2">
      <c r="A5" s="251" t="s">
        <v>84</v>
      </c>
      <c r="B5" s="252"/>
      <c r="C5" s="252"/>
      <c r="D5" s="255" t="s">
        <v>587</v>
      </c>
      <c r="E5" s="256"/>
      <c r="F5" s="257"/>
      <c r="G5" s="143"/>
      <c r="H5" s="143"/>
      <c r="I5" s="143"/>
      <c r="J5" s="143"/>
      <c r="K5" s="143"/>
      <c r="L5" s="143"/>
      <c r="M5" s="143"/>
      <c r="N5" s="143"/>
      <c r="O5" s="143"/>
    </row>
    <row r="6" spans="1:15" s="146" customFormat="1" ht="27.75" customHeight="1" x14ac:dyDescent="0.2">
      <c r="A6" s="253" t="s">
        <v>857</v>
      </c>
      <c r="B6" s="253"/>
      <c r="C6" s="253"/>
      <c r="D6" s="240" t="s">
        <v>858</v>
      </c>
      <c r="E6" s="241"/>
      <c r="F6" s="242"/>
      <c r="G6" s="143"/>
      <c r="H6" s="143"/>
      <c r="I6" s="143"/>
      <c r="J6" s="143"/>
      <c r="K6" s="143"/>
      <c r="L6" s="143"/>
      <c r="M6" s="143"/>
      <c r="N6" s="143"/>
      <c r="O6" s="143"/>
    </row>
    <row r="7" spans="1:15" s="146" customFormat="1" ht="18" x14ac:dyDescent="0.2">
      <c r="A7" s="253" t="s">
        <v>86</v>
      </c>
      <c r="B7" s="253"/>
      <c r="C7" s="253"/>
      <c r="D7" s="240" t="s">
        <v>87</v>
      </c>
      <c r="E7" s="241"/>
      <c r="F7" s="242"/>
      <c r="G7" s="143"/>
      <c r="H7" s="143"/>
      <c r="I7" s="143"/>
      <c r="J7" s="143"/>
      <c r="K7" s="143"/>
      <c r="L7" s="143"/>
      <c r="M7" s="143"/>
      <c r="N7" s="143"/>
      <c r="O7" s="143"/>
    </row>
    <row r="8" spans="1:15" s="146" customFormat="1" ht="18" x14ac:dyDescent="0.2">
      <c r="A8" s="254"/>
      <c r="B8" s="254"/>
      <c r="C8" s="254"/>
      <c r="D8" s="250"/>
      <c r="E8" s="250"/>
      <c r="F8" s="250"/>
      <c r="G8" s="143"/>
      <c r="H8" s="143"/>
      <c r="I8" s="143"/>
      <c r="J8" s="143"/>
      <c r="K8" s="143"/>
      <c r="L8" s="143"/>
      <c r="M8" s="143"/>
      <c r="N8" s="143"/>
      <c r="O8" s="143"/>
    </row>
    <row r="9" spans="1:15" s="146" customFormat="1" ht="18" x14ac:dyDescent="0.2">
      <c r="A9" s="143"/>
      <c r="B9" s="143"/>
      <c r="C9" s="143"/>
      <c r="D9" s="143"/>
      <c r="E9" s="143"/>
      <c r="F9" s="143"/>
      <c r="G9" s="143"/>
      <c r="H9" s="143"/>
      <c r="I9" s="143"/>
      <c r="J9" s="143"/>
      <c r="K9" s="143"/>
      <c r="L9" s="143"/>
      <c r="M9" s="143"/>
      <c r="N9" s="143"/>
      <c r="O9" s="143"/>
    </row>
    <row r="10" spans="1:15" ht="63.75" customHeight="1" x14ac:dyDescent="0.2">
      <c r="A10" s="102" t="s">
        <v>572</v>
      </c>
      <c r="B10" s="103" t="s">
        <v>514</v>
      </c>
      <c r="C10" s="102" t="s">
        <v>515</v>
      </c>
      <c r="D10" s="102" t="s">
        <v>576</v>
      </c>
      <c r="E10" s="103" t="s">
        <v>514</v>
      </c>
      <c r="F10" s="102" t="s">
        <v>516</v>
      </c>
      <c r="G10" s="104" t="s">
        <v>214</v>
      </c>
      <c r="H10" s="105" t="s">
        <v>593</v>
      </c>
      <c r="I10" s="104" t="s">
        <v>577</v>
      </c>
      <c r="J10" s="104" t="s">
        <v>578</v>
      </c>
      <c r="K10" s="104" t="s">
        <v>579</v>
      </c>
      <c r="L10" s="104" t="s">
        <v>594</v>
      </c>
      <c r="M10" s="104" t="s">
        <v>580</v>
      </c>
      <c r="N10" s="104" t="s">
        <v>581</v>
      </c>
      <c r="O10" s="104" t="s">
        <v>582</v>
      </c>
    </row>
    <row r="11" spans="1:15" ht="127.5" x14ac:dyDescent="0.2">
      <c r="A11" s="88">
        <v>504</v>
      </c>
      <c r="B11" s="107">
        <v>504</v>
      </c>
      <c r="C11" s="108" t="s">
        <v>953</v>
      </c>
      <c r="D11" s="89"/>
      <c r="E11" s="109"/>
      <c r="F11" s="108">
        <v>0</v>
      </c>
      <c r="G11" s="110" t="s">
        <v>666</v>
      </c>
      <c r="H11" s="120">
        <v>0.36599999999999999</v>
      </c>
      <c r="I11" s="121">
        <v>0</v>
      </c>
      <c r="J11" s="121">
        <v>5.18</v>
      </c>
      <c r="K11" s="121">
        <v>5.18</v>
      </c>
      <c r="L11" s="122">
        <v>0</v>
      </c>
      <c r="M11" s="123">
        <v>0</v>
      </c>
      <c r="N11" s="123">
        <v>0</v>
      </c>
      <c r="O11" s="123">
        <v>0</v>
      </c>
    </row>
    <row r="12" spans="1:15" ht="38.25" x14ac:dyDescent="0.2">
      <c r="A12" s="88">
        <v>505</v>
      </c>
      <c r="B12" s="107">
        <v>505</v>
      </c>
      <c r="C12" s="108" t="s">
        <v>954</v>
      </c>
      <c r="D12" s="89"/>
      <c r="E12" s="109"/>
      <c r="F12" s="108">
        <v>0</v>
      </c>
      <c r="G12" s="110" t="s">
        <v>667</v>
      </c>
      <c r="H12" s="120">
        <v>0.43</v>
      </c>
      <c r="I12" s="121">
        <v>2766.44</v>
      </c>
      <c r="J12" s="121">
        <v>4.3600000000000003</v>
      </c>
      <c r="K12" s="121">
        <v>4.3600000000000003</v>
      </c>
      <c r="L12" s="122">
        <v>0</v>
      </c>
      <c r="M12" s="123">
        <v>0</v>
      </c>
      <c r="N12" s="123">
        <v>0</v>
      </c>
      <c r="O12" s="123">
        <v>0</v>
      </c>
    </row>
    <row r="13" spans="1:15" ht="12.75" x14ac:dyDescent="0.2">
      <c r="A13" s="88">
        <v>507</v>
      </c>
      <c r="B13" s="107">
        <v>507</v>
      </c>
      <c r="C13" s="108">
        <v>2100040067486</v>
      </c>
      <c r="D13" s="89">
        <v>664</v>
      </c>
      <c r="E13" s="111">
        <v>664</v>
      </c>
      <c r="F13" s="108">
        <v>2100040067477</v>
      </c>
      <c r="G13" s="110" t="s">
        <v>668</v>
      </c>
      <c r="H13" s="120">
        <v>0</v>
      </c>
      <c r="I13" s="121">
        <v>19.61</v>
      </c>
      <c r="J13" s="121">
        <v>2.59</v>
      </c>
      <c r="K13" s="121">
        <v>2.59</v>
      </c>
      <c r="L13" s="122">
        <v>-1.226</v>
      </c>
      <c r="M13" s="123">
        <v>627.59</v>
      </c>
      <c r="N13" s="123">
        <v>7.0000000000000007E-2</v>
      </c>
      <c r="O13" s="123">
        <v>7.0000000000000007E-2</v>
      </c>
    </row>
    <row r="14" spans="1:15" ht="12.75" x14ac:dyDescent="0.2">
      <c r="A14" s="88">
        <v>508</v>
      </c>
      <c r="B14" s="107">
        <v>508</v>
      </c>
      <c r="C14" s="108" t="s">
        <v>955</v>
      </c>
      <c r="D14" s="89">
        <v>674</v>
      </c>
      <c r="E14" s="109">
        <v>674</v>
      </c>
      <c r="F14" s="108" t="s">
        <v>956</v>
      </c>
      <c r="G14" s="110" t="s">
        <v>669</v>
      </c>
      <c r="H14" s="120">
        <v>0</v>
      </c>
      <c r="I14" s="121">
        <v>11.18</v>
      </c>
      <c r="J14" s="121">
        <v>2.1800000000000002</v>
      </c>
      <c r="K14" s="121">
        <v>2.1800000000000002</v>
      </c>
      <c r="L14" s="122">
        <v>0</v>
      </c>
      <c r="M14" s="123">
        <v>827.4</v>
      </c>
      <c r="N14" s="123">
        <v>7.0000000000000007E-2</v>
      </c>
      <c r="O14" s="123">
        <v>7.0000000000000007E-2</v>
      </c>
    </row>
    <row r="15" spans="1:15" ht="12.75" x14ac:dyDescent="0.2">
      <c r="A15" s="88">
        <v>509</v>
      </c>
      <c r="B15" s="107">
        <v>509</v>
      </c>
      <c r="C15" s="108">
        <v>2100040126342</v>
      </c>
      <c r="D15" s="89">
        <v>660</v>
      </c>
      <c r="E15" s="109">
        <v>660</v>
      </c>
      <c r="F15" s="108">
        <v>2100040126333</v>
      </c>
      <c r="G15" s="110" t="s">
        <v>670</v>
      </c>
      <c r="H15" s="120">
        <v>1.865</v>
      </c>
      <c r="I15" s="121">
        <v>9.57</v>
      </c>
      <c r="J15" s="121">
        <v>2.4</v>
      </c>
      <c r="K15" s="121">
        <v>2.4</v>
      </c>
      <c r="L15" s="122">
        <v>0</v>
      </c>
      <c r="M15" s="123">
        <v>373.17</v>
      </c>
      <c r="N15" s="123">
        <v>7.0000000000000007E-2</v>
      </c>
      <c r="O15" s="123">
        <v>7.0000000000000007E-2</v>
      </c>
    </row>
    <row r="16" spans="1:15" ht="12.75" x14ac:dyDescent="0.2">
      <c r="A16" s="88">
        <v>510</v>
      </c>
      <c r="B16" s="107">
        <v>510</v>
      </c>
      <c r="C16" s="108">
        <v>2199989614144</v>
      </c>
      <c r="D16" s="89"/>
      <c r="E16" s="109"/>
      <c r="F16" s="108">
        <v>0</v>
      </c>
      <c r="G16" s="110" t="s">
        <v>863</v>
      </c>
      <c r="H16" s="120">
        <v>0</v>
      </c>
      <c r="I16" s="121">
        <v>797.26</v>
      </c>
      <c r="J16" s="121">
        <v>0.86</v>
      </c>
      <c r="K16" s="121">
        <v>0.86</v>
      </c>
      <c r="L16" s="122">
        <v>0</v>
      </c>
      <c r="M16" s="123">
        <v>0</v>
      </c>
      <c r="N16" s="123">
        <v>0</v>
      </c>
      <c r="O16" s="123">
        <v>0</v>
      </c>
    </row>
    <row r="17" spans="1:15" ht="51" x14ac:dyDescent="0.2">
      <c r="A17" s="88">
        <v>511</v>
      </c>
      <c r="B17" s="107">
        <v>511</v>
      </c>
      <c r="C17" s="108" t="s">
        <v>957</v>
      </c>
      <c r="D17" s="89"/>
      <c r="E17" s="109"/>
      <c r="F17" s="108">
        <v>0</v>
      </c>
      <c r="G17" s="110" t="s">
        <v>864</v>
      </c>
      <c r="H17" s="120">
        <v>0</v>
      </c>
      <c r="I17" s="121">
        <v>2096.35</v>
      </c>
      <c r="J17" s="121">
        <v>3.84</v>
      </c>
      <c r="K17" s="121">
        <v>3.84</v>
      </c>
      <c r="L17" s="122">
        <v>0</v>
      </c>
      <c r="M17" s="123">
        <v>0</v>
      </c>
      <c r="N17" s="123">
        <v>0</v>
      </c>
      <c r="O17" s="123">
        <v>0</v>
      </c>
    </row>
    <row r="18" spans="1:15" ht="12.75" x14ac:dyDescent="0.2">
      <c r="A18" s="88">
        <v>512</v>
      </c>
      <c r="B18" s="107">
        <v>512</v>
      </c>
      <c r="C18" s="108">
        <v>2199989610024</v>
      </c>
      <c r="D18" s="89"/>
      <c r="E18" s="109"/>
      <c r="F18" s="108">
        <v>0</v>
      </c>
      <c r="G18" s="110" t="s">
        <v>673</v>
      </c>
      <c r="H18" s="120">
        <v>0.32</v>
      </c>
      <c r="I18" s="121">
        <v>2753.49</v>
      </c>
      <c r="J18" s="121">
        <v>6.93</v>
      </c>
      <c r="K18" s="121">
        <v>6.93</v>
      </c>
      <c r="L18" s="122">
        <v>0</v>
      </c>
      <c r="M18" s="123">
        <v>0</v>
      </c>
      <c r="N18" s="123">
        <v>0</v>
      </c>
      <c r="O18" s="123">
        <v>0</v>
      </c>
    </row>
    <row r="19" spans="1:15" ht="12.75" x14ac:dyDescent="0.2">
      <c r="A19" s="88">
        <v>513</v>
      </c>
      <c r="B19" s="107">
        <v>513</v>
      </c>
      <c r="C19" s="108">
        <v>2199989616995</v>
      </c>
      <c r="D19" s="89"/>
      <c r="E19" s="109"/>
      <c r="F19" s="108">
        <v>0</v>
      </c>
      <c r="G19" s="110" t="s">
        <v>674</v>
      </c>
      <c r="H19" s="120">
        <v>1.6E-2</v>
      </c>
      <c r="I19" s="121">
        <v>0</v>
      </c>
      <c r="J19" s="121">
        <v>2.6</v>
      </c>
      <c r="K19" s="121">
        <v>2.6</v>
      </c>
      <c r="L19" s="122">
        <v>0</v>
      </c>
      <c r="M19" s="123">
        <v>0</v>
      </c>
      <c r="N19" s="123">
        <v>0</v>
      </c>
      <c r="O19" s="123">
        <v>0</v>
      </c>
    </row>
    <row r="20" spans="1:15" ht="12.75" x14ac:dyDescent="0.2">
      <c r="A20" s="88">
        <v>514</v>
      </c>
      <c r="B20" s="107">
        <v>514</v>
      </c>
      <c r="C20" s="108">
        <v>2189999999928</v>
      </c>
      <c r="D20" s="89"/>
      <c r="E20" s="109"/>
      <c r="F20" s="108">
        <v>0</v>
      </c>
      <c r="G20" s="110" t="s">
        <v>865</v>
      </c>
      <c r="H20" s="120">
        <v>0</v>
      </c>
      <c r="I20" s="121">
        <v>4766.7299999999996</v>
      </c>
      <c r="J20" s="121">
        <v>3.01</v>
      </c>
      <c r="K20" s="121">
        <v>3.01</v>
      </c>
      <c r="L20" s="122">
        <v>0</v>
      </c>
      <c r="M20" s="123">
        <v>0</v>
      </c>
      <c r="N20" s="123">
        <v>0</v>
      </c>
      <c r="O20" s="123">
        <v>0</v>
      </c>
    </row>
    <row r="21" spans="1:15" ht="25.5" x14ac:dyDescent="0.2">
      <c r="A21" s="88">
        <v>515</v>
      </c>
      <c r="B21" s="107">
        <v>515</v>
      </c>
      <c r="C21" s="108" t="s">
        <v>958</v>
      </c>
      <c r="D21" s="89">
        <v>618</v>
      </c>
      <c r="E21" s="107">
        <v>618</v>
      </c>
      <c r="F21" s="108" t="s">
        <v>959</v>
      </c>
      <c r="G21" s="110" t="s">
        <v>866</v>
      </c>
      <c r="H21" s="120">
        <v>0.20200000000000001</v>
      </c>
      <c r="I21" s="121">
        <v>3430.97</v>
      </c>
      <c r="J21" s="121">
        <v>6.44</v>
      </c>
      <c r="K21" s="121">
        <v>6.44</v>
      </c>
      <c r="L21" s="122">
        <v>-0.20200000000000001</v>
      </c>
      <c r="M21" s="123">
        <v>3087.87</v>
      </c>
      <c r="N21" s="123">
        <v>7.0000000000000007E-2</v>
      </c>
      <c r="O21" s="123">
        <v>7.0000000000000007E-2</v>
      </c>
    </row>
    <row r="22" spans="1:15" ht="12.75" x14ac:dyDescent="0.2">
      <c r="A22" s="88">
        <v>517</v>
      </c>
      <c r="B22" s="107">
        <v>517</v>
      </c>
      <c r="C22" s="108">
        <v>2189999998678</v>
      </c>
      <c r="D22" s="89"/>
      <c r="E22" s="109"/>
      <c r="F22" s="108">
        <v>0</v>
      </c>
      <c r="G22" s="110" t="s">
        <v>867</v>
      </c>
      <c r="H22" s="120">
        <v>0</v>
      </c>
      <c r="I22" s="121">
        <v>31155.66</v>
      </c>
      <c r="J22" s="121">
        <v>2.29</v>
      </c>
      <c r="K22" s="121">
        <v>2.29</v>
      </c>
      <c r="L22" s="122">
        <v>0</v>
      </c>
      <c r="M22" s="123">
        <v>0</v>
      </c>
      <c r="N22" s="123">
        <v>0</v>
      </c>
      <c r="O22" s="123">
        <v>0</v>
      </c>
    </row>
    <row r="23" spans="1:15" ht="25.5" x14ac:dyDescent="0.2">
      <c r="A23" s="88">
        <v>518</v>
      </c>
      <c r="B23" s="107">
        <v>518</v>
      </c>
      <c r="C23" s="108" t="s">
        <v>960</v>
      </c>
      <c r="D23" s="89">
        <v>619</v>
      </c>
      <c r="E23" s="107">
        <v>619</v>
      </c>
      <c r="F23" s="108" t="s">
        <v>961</v>
      </c>
      <c r="G23" s="110" t="s">
        <v>868</v>
      </c>
      <c r="H23" s="120">
        <v>3.7999999999999999E-2</v>
      </c>
      <c r="I23" s="121">
        <v>129.5</v>
      </c>
      <c r="J23" s="121">
        <v>8.6</v>
      </c>
      <c r="K23" s="121">
        <v>8.6</v>
      </c>
      <c r="L23" s="122">
        <v>0</v>
      </c>
      <c r="M23" s="123">
        <v>0</v>
      </c>
      <c r="N23" s="123">
        <v>0</v>
      </c>
      <c r="O23" s="123">
        <v>0</v>
      </c>
    </row>
    <row r="24" spans="1:15" ht="12.75" x14ac:dyDescent="0.2">
      <c r="A24" s="88">
        <v>519</v>
      </c>
      <c r="B24" s="107">
        <v>519</v>
      </c>
      <c r="C24" s="108">
        <v>2199989611204</v>
      </c>
      <c r="D24" s="89"/>
      <c r="E24" s="107"/>
      <c r="F24" s="108">
        <v>0</v>
      </c>
      <c r="G24" s="110" t="s">
        <v>679</v>
      </c>
      <c r="H24" s="120">
        <v>7.0000000000000001E-3</v>
      </c>
      <c r="I24" s="121">
        <v>126.72</v>
      </c>
      <c r="J24" s="121">
        <v>4.54</v>
      </c>
      <c r="K24" s="121">
        <v>4.54</v>
      </c>
      <c r="L24" s="122">
        <v>0</v>
      </c>
      <c r="M24" s="123">
        <v>0</v>
      </c>
      <c r="N24" s="123">
        <v>0</v>
      </c>
      <c r="O24" s="123">
        <v>0</v>
      </c>
    </row>
    <row r="25" spans="1:15" ht="12.75" x14ac:dyDescent="0.2">
      <c r="A25" s="88">
        <v>520</v>
      </c>
      <c r="B25" s="107">
        <v>520</v>
      </c>
      <c r="C25" s="108">
        <v>2189999999937</v>
      </c>
      <c r="D25" s="89"/>
      <c r="E25" s="109"/>
      <c r="F25" s="108">
        <v>0</v>
      </c>
      <c r="G25" s="110" t="s">
        <v>869</v>
      </c>
      <c r="H25" s="120">
        <v>0.98599999999999999</v>
      </c>
      <c r="I25" s="121">
        <v>3046.05</v>
      </c>
      <c r="J25" s="121">
        <v>3.62</v>
      </c>
      <c r="K25" s="121">
        <v>3.62</v>
      </c>
      <c r="L25" s="122">
        <v>0</v>
      </c>
      <c r="M25" s="123">
        <v>0</v>
      </c>
      <c r="N25" s="123">
        <v>0</v>
      </c>
      <c r="O25" s="123">
        <v>0</v>
      </c>
    </row>
    <row r="26" spans="1:15" ht="12.75" x14ac:dyDescent="0.2">
      <c r="A26" s="88">
        <v>522</v>
      </c>
      <c r="B26" s="107">
        <v>522</v>
      </c>
      <c r="C26" s="108">
        <v>2199989628537</v>
      </c>
      <c r="D26" s="89"/>
      <c r="E26" s="109"/>
      <c r="F26" s="108">
        <v>0</v>
      </c>
      <c r="G26" s="110" t="s">
        <v>870</v>
      </c>
      <c r="H26" s="120">
        <v>0</v>
      </c>
      <c r="I26" s="121">
        <v>836.09</v>
      </c>
      <c r="J26" s="121">
        <v>4.03</v>
      </c>
      <c r="K26" s="121">
        <v>4.03</v>
      </c>
      <c r="L26" s="122">
        <v>0</v>
      </c>
      <c r="M26" s="123">
        <v>0</v>
      </c>
      <c r="N26" s="123">
        <v>0</v>
      </c>
      <c r="O26" s="123">
        <v>0</v>
      </c>
    </row>
    <row r="27" spans="1:15" ht="51" x14ac:dyDescent="0.2">
      <c r="A27" s="88">
        <v>529</v>
      </c>
      <c r="B27" s="107">
        <v>529</v>
      </c>
      <c r="C27" s="108" t="s">
        <v>962</v>
      </c>
      <c r="D27" s="89"/>
      <c r="E27" s="109"/>
      <c r="F27" s="108">
        <v>0</v>
      </c>
      <c r="G27" s="110" t="s">
        <v>684</v>
      </c>
      <c r="H27" s="120">
        <v>3.9E-2</v>
      </c>
      <c r="I27" s="121">
        <v>1347.64</v>
      </c>
      <c r="J27" s="121">
        <v>4.7</v>
      </c>
      <c r="K27" s="121">
        <v>4.7</v>
      </c>
      <c r="L27" s="122">
        <v>0</v>
      </c>
      <c r="M27" s="123">
        <v>0</v>
      </c>
      <c r="N27" s="123">
        <v>0</v>
      </c>
      <c r="O27" s="123">
        <v>0</v>
      </c>
    </row>
    <row r="28" spans="1:15" ht="12.75" x14ac:dyDescent="0.2">
      <c r="A28" s="88">
        <v>531</v>
      </c>
      <c r="B28" s="107">
        <v>531</v>
      </c>
      <c r="C28" s="108">
        <v>2199989628430</v>
      </c>
      <c r="D28" s="89"/>
      <c r="E28" s="107"/>
      <c r="F28" s="108">
        <v>0</v>
      </c>
      <c r="G28" s="110" t="s">
        <v>685</v>
      </c>
      <c r="H28" s="120">
        <v>0.45900000000000002</v>
      </c>
      <c r="I28" s="121">
        <v>2720.35</v>
      </c>
      <c r="J28" s="121">
        <v>4.3</v>
      </c>
      <c r="K28" s="121">
        <v>4.3</v>
      </c>
      <c r="L28" s="122">
        <v>0</v>
      </c>
      <c r="M28" s="123">
        <v>0</v>
      </c>
      <c r="N28" s="123">
        <v>0</v>
      </c>
      <c r="O28" s="123">
        <v>0</v>
      </c>
    </row>
    <row r="29" spans="1:15" ht="12.75" x14ac:dyDescent="0.2">
      <c r="A29" s="88">
        <v>532</v>
      </c>
      <c r="B29" s="107">
        <v>532</v>
      </c>
      <c r="C29" s="108">
        <v>2199989640232</v>
      </c>
      <c r="D29" s="89"/>
      <c r="E29" s="109"/>
      <c r="F29" s="108">
        <v>0</v>
      </c>
      <c r="G29" s="110" t="s">
        <v>686</v>
      </c>
      <c r="H29" s="120">
        <v>1.2310000000000001</v>
      </c>
      <c r="I29" s="121">
        <v>771.63</v>
      </c>
      <c r="J29" s="121">
        <v>3.85</v>
      </c>
      <c r="K29" s="121">
        <v>3.85</v>
      </c>
      <c r="L29" s="122">
        <v>0</v>
      </c>
      <c r="M29" s="123">
        <v>0</v>
      </c>
      <c r="N29" s="123">
        <v>0</v>
      </c>
      <c r="O29" s="123">
        <v>0</v>
      </c>
    </row>
    <row r="30" spans="1:15" ht="38.25" x14ac:dyDescent="0.2">
      <c r="A30" s="88">
        <v>533</v>
      </c>
      <c r="B30" s="107">
        <v>533</v>
      </c>
      <c r="C30" s="108" t="s">
        <v>963</v>
      </c>
      <c r="D30" s="89">
        <v>633</v>
      </c>
      <c r="E30" s="109">
        <v>633</v>
      </c>
      <c r="F30" s="108" t="s">
        <v>964</v>
      </c>
      <c r="G30" s="110" t="s">
        <v>871</v>
      </c>
      <c r="H30" s="120">
        <v>0.104</v>
      </c>
      <c r="I30" s="121">
        <v>300.13</v>
      </c>
      <c r="J30" s="121">
        <v>3.56</v>
      </c>
      <c r="K30" s="121">
        <v>3.56</v>
      </c>
      <c r="L30" s="122">
        <v>0</v>
      </c>
      <c r="M30" s="123">
        <v>0</v>
      </c>
      <c r="N30" s="123">
        <v>0</v>
      </c>
      <c r="O30" s="123">
        <v>0</v>
      </c>
    </row>
    <row r="31" spans="1:15" ht="38.25" x14ac:dyDescent="0.2">
      <c r="A31" s="88">
        <v>534</v>
      </c>
      <c r="B31" s="107">
        <v>534</v>
      </c>
      <c r="C31" s="108" t="s">
        <v>965</v>
      </c>
      <c r="D31" s="89"/>
      <c r="E31" s="109"/>
      <c r="F31" s="108">
        <v>0</v>
      </c>
      <c r="G31" s="110" t="s">
        <v>872</v>
      </c>
      <c r="H31" s="120">
        <v>1E-3</v>
      </c>
      <c r="I31" s="121">
        <v>380.17</v>
      </c>
      <c r="J31" s="121">
        <v>9.0500000000000007</v>
      </c>
      <c r="K31" s="121">
        <v>9.0500000000000007</v>
      </c>
      <c r="L31" s="122">
        <v>0</v>
      </c>
      <c r="M31" s="123">
        <v>0</v>
      </c>
      <c r="N31" s="123">
        <v>0</v>
      </c>
      <c r="O31" s="123">
        <v>0</v>
      </c>
    </row>
    <row r="32" spans="1:15" ht="51" x14ac:dyDescent="0.2">
      <c r="A32" s="88">
        <v>535</v>
      </c>
      <c r="B32" s="107">
        <v>535</v>
      </c>
      <c r="C32" s="108" t="s">
        <v>966</v>
      </c>
      <c r="D32" s="89">
        <v>617</v>
      </c>
      <c r="E32" s="109">
        <v>617</v>
      </c>
      <c r="F32" s="108" t="s">
        <v>967</v>
      </c>
      <c r="G32" s="110" t="s">
        <v>873</v>
      </c>
      <c r="H32" s="120">
        <v>6.6000000000000003E-2</v>
      </c>
      <c r="I32" s="121">
        <v>327.02999999999997</v>
      </c>
      <c r="J32" s="121">
        <v>4.22</v>
      </c>
      <c r="K32" s="121">
        <v>4.22</v>
      </c>
      <c r="L32" s="122">
        <v>-1.2789999999999999</v>
      </c>
      <c r="M32" s="123">
        <v>179.86</v>
      </c>
      <c r="N32" s="123">
        <v>7.0000000000000007E-2</v>
      </c>
      <c r="O32" s="123">
        <v>7.0000000000000007E-2</v>
      </c>
    </row>
    <row r="33" spans="1:15" ht="25.5" x14ac:dyDescent="0.2">
      <c r="A33" s="88">
        <v>536</v>
      </c>
      <c r="B33" s="107">
        <v>536</v>
      </c>
      <c r="C33" s="108" t="s">
        <v>968</v>
      </c>
      <c r="D33" s="89">
        <v>636</v>
      </c>
      <c r="E33" s="109">
        <v>636</v>
      </c>
      <c r="F33" s="108" t="s">
        <v>969</v>
      </c>
      <c r="G33" s="110" t="s">
        <v>690</v>
      </c>
      <c r="H33" s="120">
        <v>1E-3</v>
      </c>
      <c r="I33" s="121">
        <v>457.35</v>
      </c>
      <c r="J33" s="121">
        <v>9.17</v>
      </c>
      <c r="K33" s="121">
        <v>9.17</v>
      </c>
      <c r="L33" s="122">
        <v>0</v>
      </c>
      <c r="M33" s="123">
        <v>0</v>
      </c>
      <c r="N33" s="123">
        <v>0</v>
      </c>
      <c r="O33" s="123">
        <v>0</v>
      </c>
    </row>
    <row r="34" spans="1:15" ht="12.75" x14ac:dyDescent="0.2">
      <c r="A34" s="88">
        <v>538</v>
      </c>
      <c r="B34" s="107">
        <v>538</v>
      </c>
      <c r="C34" s="108">
        <v>2198765295402</v>
      </c>
      <c r="D34" s="89"/>
      <c r="E34" s="107"/>
      <c r="F34" s="108">
        <v>0</v>
      </c>
      <c r="G34" s="110" t="s">
        <v>691</v>
      </c>
      <c r="H34" s="120">
        <v>0.113</v>
      </c>
      <c r="I34" s="121">
        <v>253.45</v>
      </c>
      <c r="J34" s="121">
        <v>7.04</v>
      </c>
      <c r="K34" s="121">
        <v>7.04</v>
      </c>
      <c r="L34" s="122">
        <v>0</v>
      </c>
      <c r="M34" s="123">
        <v>0</v>
      </c>
      <c r="N34" s="123">
        <v>0</v>
      </c>
      <c r="O34" s="123">
        <v>0</v>
      </c>
    </row>
    <row r="35" spans="1:15" ht="12.75" x14ac:dyDescent="0.2">
      <c r="A35" s="88">
        <v>539</v>
      </c>
      <c r="B35" s="107">
        <v>539</v>
      </c>
      <c r="C35" s="108">
        <v>2100040302060</v>
      </c>
      <c r="D35" s="89"/>
      <c r="E35" s="107"/>
      <c r="F35" s="108">
        <v>0</v>
      </c>
      <c r="G35" s="110" t="s">
        <v>874</v>
      </c>
      <c r="H35" s="120">
        <v>0</v>
      </c>
      <c r="I35" s="121">
        <v>838.58</v>
      </c>
      <c r="J35" s="121">
        <v>2.42</v>
      </c>
      <c r="K35" s="121">
        <v>2.42</v>
      </c>
      <c r="L35" s="122">
        <v>0</v>
      </c>
      <c r="M35" s="123">
        <v>0</v>
      </c>
      <c r="N35" s="123">
        <v>0</v>
      </c>
      <c r="O35" s="123">
        <v>0</v>
      </c>
    </row>
    <row r="36" spans="1:15" ht="25.5" x14ac:dyDescent="0.2">
      <c r="A36" s="88">
        <v>541</v>
      </c>
      <c r="B36" s="107">
        <v>541</v>
      </c>
      <c r="C36" s="108" t="s">
        <v>1033</v>
      </c>
      <c r="D36" s="89">
        <v>678</v>
      </c>
      <c r="E36" s="109">
        <v>678</v>
      </c>
      <c r="F36" s="108" t="s">
        <v>970</v>
      </c>
      <c r="G36" s="110" t="s">
        <v>875</v>
      </c>
      <c r="H36" s="120">
        <v>7.0000000000000001E-3</v>
      </c>
      <c r="I36" s="121">
        <v>107.52</v>
      </c>
      <c r="J36" s="121">
        <v>1.99</v>
      </c>
      <c r="K36" s="121">
        <v>1.99</v>
      </c>
      <c r="L36" s="122">
        <v>-7.0000000000000001E-3</v>
      </c>
      <c r="M36" s="123">
        <v>145.91999999999999</v>
      </c>
      <c r="N36" s="123">
        <v>7.0000000000000007E-2</v>
      </c>
      <c r="O36" s="123">
        <v>7.0000000000000007E-2</v>
      </c>
    </row>
    <row r="37" spans="1:15" ht="25.5" x14ac:dyDescent="0.2">
      <c r="A37" s="88">
        <v>542</v>
      </c>
      <c r="B37" s="107">
        <v>542</v>
      </c>
      <c r="C37" s="108" t="s">
        <v>971</v>
      </c>
      <c r="D37" s="89"/>
      <c r="E37" s="109"/>
      <c r="F37" s="108">
        <v>0</v>
      </c>
      <c r="G37" s="110" t="s">
        <v>876</v>
      </c>
      <c r="H37" s="120">
        <v>0.19900000000000001</v>
      </c>
      <c r="I37" s="121">
        <v>12450.55</v>
      </c>
      <c r="J37" s="121">
        <v>5.83</v>
      </c>
      <c r="K37" s="121">
        <v>5.83</v>
      </c>
      <c r="L37" s="122">
        <v>0</v>
      </c>
      <c r="M37" s="123">
        <v>0</v>
      </c>
      <c r="N37" s="123">
        <v>0</v>
      </c>
      <c r="O37" s="123">
        <v>0</v>
      </c>
    </row>
    <row r="38" spans="1:15" ht="38.25" x14ac:dyDescent="0.2">
      <c r="A38" s="88">
        <v>545</v>
      </c>
      <c r="B38" s="107">
        <v>545</v>
      </c>
      <c r="C38" s="108" t="s">
        <v>972</v>
      </c>
      <c r="D38" s="89"/>
      <c r="E38" s="107"/>
      <c r="F38" s="108">
        <v>0</v>
      </c>
      <c r="G38" s="110" t="s">
        <v>877</v>
      </c>
      <c r="H38" s="120">
        <v>0</v>
      </c>
      <c r="I38" s="121">
        <v>4864.8100000000004</v>
      </c>
      <c r="J38" s="121">
        <v>1.53</v>
      </c>
      <c r="K38" s="121">
        <v>1.53</v>
      </c>
      <c r="L38" s="122">
        <v>0</v>
      </c>
      <c r="M38" s="123">
        <v>0</v>
      </c>
      <c r="N38" s="123">
        <v>0</v>
      </c>
      <c r="O38" s="123">
        <v>0</v>
      </c>
    </row>
    <row r="39" spans="1:15" ht="25.5" x14ac:dyDescent="0.2">
      <c r="A39" s="88">
        <v>546</v>
      </c>
      <c r="B39" s="107">
        <v>546</v>
      </c>
      <c r="C39" s="108" t="s">
        <v>973</v>
      </c>
      <c r="D39" s="89"/>
      <c r="E39" s="107"/>
      <c r="F39" s="108">
        <v>0</v>
      </c>
      <c r="G39" s="110" t="s">
        <v>878</v>
      </c>
      <c r="H39" s="120">
        <v>1.6E-2</v>
      </c>
      <c r="I39" s="121">
        <v>771.63</v>
      </c>
      <c r="J39" s="121">
        <v>4.2699999999999996</v>
      </c>
      <c r="K39" s="121">
        <v>4.2699999999999996</v>
      </c>
      <c r="L39" s="122">
        <v>0</v>
      </c>
      <c r="M39" s="123">
        <v>0</v>
      </c>
      <c r="N39" s="123">
        <v>0</v>
      </c>
      <c r="O39" s="123">
        <v>0</v>
      </c>
    </row>
    <row r="40" spans="1:15" ht="12.75" x14ac:dyDescent="0.2">
      <c r="A40" s="88">
        <v>547</v>
      </c>
      <c r="B40" s="107">
        <v>547</v>
      </c>
      <c r="C40" s="108">
        <v>2100040495610</v>
      </c>
      <c r="D40" s="89">
        <v>663</v>
      </c>
      <c r="E40" s="109">
        <v>663</v>
      </c>
      <c r="F40" s="108">
        <v>2100040495600</v>
      </c>
      <c r="G40" s="110" t="s">
        <v>698</v>
      </c>
      <c r="H40" s="120">
        <v>0</v>
      </c>
      <c r="I40" s="121">
        <v>6.67</v>
      </c>
      <c r="J40" s="121">
        <v>3.11</v>
      </c>
      <c r="K40" s="121">
        <v>3.11</v>
      </c>
      <c r="L40" s="122">
        <v>0</v>
      </c>
      <c r="M40" s="123">
        <v>0</v>
      </c>
      <c r="N40" s="123">
        <v>0</v>
      </c>
      <c r="O40" s="123">
        <v>0</v>
      </c>
    </row>
    <row r="41" spans="1:15" ht="12.75" x14ac:dyDescent="0.2">
      <c r="A41" s="88">
        <v>548</v>
      </c>
      <c r="B41" s="107">
        <v>548</v>
      </c>
      <c r="C41" s="108">
        <v>2100040878007</v>
      </c>
      <c r="D41" s="89">
        <v>668</v>
      </c>
      <c r="E41" s="107">
        <v>668</v>
      </c>
      <c r="F41" s="108">
        <v>2100040878016</v>
      </c>
      <c r="G41" s="110" t="s">
        <v>879</v>
      </c>
      <c r="H41" s="120">
        <v>0.19800000000000001</v>
      </c>
      <c r="I41" s="121">
        <v>555.07000000000005</v>
      </c>
      <c r="J41" s="121">
        <v>3.02</v>
      </c>
      <c r="K41" s="121">
        <v>3.02</v>
      </c>
      <c r="L41" s="122">
        <v>0</v>
      </c>
      <c r="M41" s="123">
        <v>12766.63</v>
      </c>
      <c r="N41" s="123">
        <v>7.0000000000000007E-2</v>
      </c>
      <c r="O41" s="123">
        <v>7.0000000000000007E-2</v>
      </c>
    </row>
    <row r="42" spans="1:15" ht="12.75" x14ac:dyDescent="0.2">
      <c r="A42" s="88">
        <v>549</v>
      </c>
      <c r="B42" s="107">
        <v>549</v>
      </c>
      <c r="C42" s="108">
        <v>2199989639264</v>
      </c>
      <c r="D42" s="89">
        <v>651</v>
      </c>
      <c r="E42" s="107">
        <v>651</v>
      </c>
      <c r="F42" s="108">
        <v>2199989632384</v>
      </c>
      <c r="G42" s="110" t="s">
        <v>880</v>
      </c>
      <c r="H42" s="120">
        <v>1.0269999999999999</v>
      </c>
      <c r="I42" s="121">
        <v>39.49</v>
      </c>
      <c r="J42" s="121">
        <v>3.88</v>
      </c>
      <c r="K42" s="121">
        <v>3.88</v>
      </c>
      <c r="L42" s="122">
        <v>0</v>
      </c>
      <c r="M42" s="123">
        <v>0</v>
      </c>
      <c r="N42" s="123">
        <v>0</v>
      </c>
      <c r="O42" s="123">
        <v>0</v>
      </c>
    </row>
    <row r="43" spans="1:15" ht="12.75" x14ac:dyDescent="0.2">
      <c r="A43" s="88">
        <v>571</v>
      </c>
      <c r="B43" s="107">
        <v>571</v>
      </c>
      <c r="C43" s="108">
        <v>2100040067538</v>
      </c>
      <c r="D43" s="89">
        <v>665</v>
      </c>
      <c r="E43" s="109">
        <v>665</v>
      </c>
      <c r="F43" s="108">
        <v>2100040067529</v>
      </c>
      <c r="G43" s="110" t="s">
        <v>701</v>
      </c>
      <c r="H43" s="120">
        <v>7.4999999999999997E-2</v>
      </c>
      <c r="I43" s="121">
        <v>217.13</v>
      </c>
      <c r="J43" s="121">
        <v>3.34</v>
      </c>
      <c r="K43" s="121">
        <v>3.34</v>
      </c>
      <c r="L43" s="122">
        <v>0</v>
      </c>
      <c r="M43" s="123">
        <v>0</v>
      </c>
      <c r="N43" s="123">
        <v>0</v>
      </c>
      <c r="O43" s="123">
        <v>0</v>
      </c>
    </row>
    <row r="44" spans="1:15" ht="12.75" x14ac:dyDescent="0.2">
      <c r="A44" s="88">
        <v>572</v>
      </c>
      <c r="B44" s="107">
        <v>572</v>
      </c>
      <c r="C44" s="108">
        <v>2199989635669</v>
      </c>
      <c r="D44" s="89">
        <v>652</v>
      </c>
      <c r="E44" s="109">
        <v>652</v>
      </c>
      <c r="F44" s="108">
        <v>2189999997390</v>
      </c>
      <c r="G44" s="110" t="s">
        <v>881</v>
      </c>
      <c r="H44" s="120">
        <v>1.323</v>
      </c>
      <c r="I44" s="121">
        <v>6.77</v>
      </c>
      <c r="J44" s="121">
        <v>2.56</v>
      </c>
      <c r="K44" s="121">
        <v>2.56</v>
      </c>
      <c r="L44" s="122">
        <v>0</v>
      </c>
      <c r="M44" s="123">
        <v>0</v>
      </c>
      <c r="N44" s="123">
        <v>0</v>
      </c>
      <c r="O44" s="123">
        <v>0</v>
      </c>
    </row>
    <row r="45" spans="1:15" ht="12.75" x14ac:dyDescent="0.2">
      <c r="A45" s="88">
        <v>574</v>
      </c>
      <c r="B45" s="107">
        <v>574</v>
      </c>
      <c r="C45" s="108">
        <v>2199989614809</v>
      </c>
      <c r="D45" s="89">
        <v>653</v>
      </c>
      <c r="E45" s="109">
        <v>653</v>
      </c>
      <c r="F45" s="108">
        <v>2199989612769</v>
      </c>
      <c r="G45" s="110" t="s">
        <v>704</v>
      </c>
      <c r="H45" s="120">
        <v>0</v>
      </c>
      <c r="I45" s="121">
        <v>169.7</v>
      </c>
      <c r="J45" s="121">
        <v>1.49</v>
      </c>
      <c r="K45" s="121">
        <v>1.49</v>
      </c>
      <c r="L45" s="122">
        <v>0</v>
      </c>
      <c r="M45" s="123">
        <v>0</v>
      </c>
      <c r="N45" s="123">
        <v>0</v>
      </c>
      <c r="O45" s="123">
        <v>0</v>
      </c>
    </row>
    <row r="46" spans="1:15" ht="12.75" x14ac:dyDescent="0.2">
      <c r="A46" s="88">
        <v>575</v>
      </c>
      <c r="B46" s="107">
        <v>575</v>
      </c>
      <c r="C46" s="108" t="s">
        <v>974</v>
      </c>
      <c r="D46" s="89">
        <v>676</v>
      </c>
      <c r="E46" s="109">
        <v>676</v>
      </c>
      <c r="F46" s="108" t="s">
        <v>975</v>
      </c>
      <c r="G46" s="110" t="s">
        <v>705</v>
      </c>
      <c r="H46" s="120">
        <v>0.13500000000000001</v>
      </c>
      <c r="I46" s="121">
        <v>20.99</v>
      </c>
      <c r="J46" s="121">
        <v>1.87</v>
      </c>
      <c r="K46" s="121">
        <v>1.87</v>
      </c>
      <c r="L46" s="122">
        <v>0</v>
      </c>
      <c r="M46" s="123">
        <v>1679</v>
      </c>
      <c r="N46" s="123">
        <v>7.0000000000000007E-2</v>
      </c>
      <c r="O46" s="123">
        <v>7.0000000000000007E-2</v>
      </c>
    </row>
    <row r="47" spans="1:15" ht="12.75" x14ac:dyDescent="0.2">
      <c r="A47" s="88">
        <v>577</v>
      </c>
      <c r="B47" s="107">
        <v>577</v>
      </c>
      <c r="C47" s="108">
        <v>2100040719992</v>
      </c>
      <c r="D47" s="89">
        <v>661</v>
      </c>
      <c r="E47" s="109">
        <v>661</v>
      </c>
      <c r="F47" s="108">
        <v>2100040719983</v>
      </c>
      <c r="G47" s="110" t="s">
        <v>706</v>
      </c>
      <c r="H47" s="120">
        <v>0</v>
      </c>
      <c r="I47" s="121">
        <v>279.16000000000003</v>
      </c>
      <c r="J47" s="121">
        <v>1.27</v>
      </c>
      <c r="K47" s="121">
        <v>1.27</v>
      </c>
      <c r="L47" s="122">
        <v>-0.16300000000000001</v>
      </c>
      <c r="M47" s="123">
        <v>2205.33</v>
      </c>
      <c r="N47" s="123">
        <v>7.0000000000000007E-2</v>
      </c>
      <c r="O47" s="123">
        <v>7.0000000000000007E-2</v>
      </c>
    </row>
    <row r="48" spans="1:15" ht="12.75" x14ac:dyDescent="0.2">
      <c r="A48" s="88">
        <v>578</v>
      </c>
      <c r="B48" s="107">
        <v>578</v>
      </c>
      <c r="C48" s="108" t="s">
        <v>976</v>
      </c>
      <c r="D48" s="89">
        <v>677</v>
      </c>
      <c r="E48" s="109">
        <v>677</v>
      </c>
      <c r="F48" s="108" t="s">
        <v>976</v>
      </c>
      <c r="G48" s="110" t="s">
        <v>707</v>
      </c>
      <c r="H48" s="120">
        <v>0</v>
      </c>
      <c r="I48" s="121">
        <v>234.56</v>
      </c>
      <c r="J48" s="121">
        <v>2.2200000000000002</v>
      </c>
      <c r="K48" s="121">
        <v>2.2200000000000002</v>
      </c>
      <c r="L48" s="122">
        <v>0</v>
      </c>
      <c r="M48" s="123">
        <v>1954.71</v>
      </c>
      <c r="N48" s="123">
        <v>7.0000000000000007E-2</v>
      </c>
      <c r="O48" s="123">
        <v>7.0000000000000007E-2</v>
      </c>
    </row>
    <row r="49" spans="1:15" ht="12.75" x14ac:dyDescent="0.2">
      <c r="A49" s="88">
        <v>579</v>
      </c>
      <c r="B49" s="107">
        <v>579</v>
      </c>
      <c r="C49" s="108">
        <v>2100040485950</v>
      </c>
      <c r="D49" s="89">
        <v>670</v>
      </c>
      <c r="E49" s="109">
        <v>670</v>
      </c>
      <c r="F49" s="108">
        <v>2100040485940</v>
      </c>
      <c r="G49" s="110" t="s">
        <v>882</v>
      </c>
      <c r="H49" s="120">
        <v>0.123</v>
      </c>
      <c r="I49" s="121">
        <v>34.47</v>
      </c>
      <c r="J49" s="121">
        <v>1.71</v>
      </c>
      <c r="K49" s="121">
        <v>1.71</v>
      </c>
      <c r="L49" s="122">
        <v>0</v>
      </c>
      <c r="M49" s="123">
        <v>0</v>
      </c>
      <c r="N49" s="123">
        <v>0</v>
      </c>
      <c r="O49" s="123">
        <v>0</v>
      </c>
    </row>
    <row r="50" spans="1:15" ht="12.75" x14ac:dyDescent="0.2">
      <c r="A50" s="88">
        <v>580</v>
      </c>
      <c r="B50" s="107">
        <v>580</v>
      </c>
      <c r="C50" s="108">
        <v>2199989641937</v>
      </c>
      <c r="D50" s="89">
        <v>650</v>
      </c>
      <c r="E50" s="107">
        <v>650</v>
      </c>
      <c r="F50" s="108">
        <v>2189999997345</v>
      </c>
      <c r="G50" s="110" t="s">
        <v>883</v>
      </c>
      <c r="H50" s="120">
        <v>0</v>
      </c>
      <c r="I50" s="121">
        <v>4.21</v>
      </c>
      <c r="J50" s="121">
        <v>1.96</v>
      </c>
      <c r="K50" s="121">
        <v>1.96</v>
      </c>
      <c r="L50" s="122">
        <v>0</v>
      </c>
      <c r="M50" s="123">
        <v>0</v>
      </c>
      <c r="N50" s="123">
        <v>0</v>
      </c>
      <c r="O50" s="123">
        <v>0</v>
      </c>
    </row>
    <row r="51" spans="1:15" ht="12.75" x14ac:dyDescent="0.2">
      <c r="A51" s="88">
        <v>581</v>
      </c>
      <c r="B51" s="107">
        <v>581</v>
      </c>
      <c r="C51" s="108">
        <v>2100040609516</v>
      </c>
      <c r="D51" s="89">
        <v>662</v>
      </c>
      <c r="E51" s="111">
        <v>662</v>
      </c>
      <c r="F51" s="108">
        <v>2100040609507</v>
      </c>
      <c r="G51" s="110" t="s">
        <v>710</v>
      </c>
      <c r="H51" s="120">
        <v>0</v>
      </c>
      <c r="I51" s="121">
        <v>94.39</v>
      </c>
      <c r="J51" s="121">
        <v>1.46</v>
      </c>
      <c r="K51" s="121">
        <v>1.46</v>
      </c>
      <c r="L51" s="122">
        <v>0</v>
      </c>
      <c r="M51" s="123">
        <v>566.30999999999995</v>
      </c>
      <c r="N51" s="123">
        <v>7.0000000000000007E-2</v>
      </c>
      <c r="O51" s="123">
        <v>7.0000000000000007E-2</v>
      </c>
    </row>
    <row r="52" spans="1:15" ht="12.75" x14ac:dyDescent="0.2">
      <c r="A52" s="88">
        <v>582</v>
      </c>
      <c r="B52" s="107">
        <v>582</v>
      </c>
      <c r="C52" s="108">
        <v>2100040694060</v>
      </c>
      <c r="D52" s="89">
        <v>666</v>
      </c>
      <c r="E52" s="109">
        <v>666</v>
      </c>
      <c r="F52" s="108">
        <v>2100040694051</v>
      </c>
      <c r="G52" s="110" t="s">
        <v>884</v>
      </c>
      <c r="H52" s="120">
        <v>2.8879999999999999</v>
      </c>
      <c r="I52" s="121">
        <v>8.26</v>
      </c>
      <c r="J52" s="121">
        <v>1.52</v>
      </c>
      <c r="K52" s="121">
        <v>1.52</v>
      </c>
      <c r="L52" s="122">
        <v>-2.8879999999999999</v>
      </c>
      <c r="M52" s="123">
        <v>474.98</v>
      </c>
      <c r="N52" s="123">
        <v>7.0000000000000007E-2</v>
      </c>
      <c r="O52" s="123">
        <v>7.0000000000000007E-2</v>
      </c>
    </row>
    <row r="53" spans="1:15" ht="12.75" x14ac:dyDescent="0.2">
      <c r="A53" s="88">
        <v>583</v>
      </c>
      <c r="B53" s="107">
        <v>583</v>
      </c>
      <c r="C53" s="108">
        <v>2198765146436</v>
      </c>
      <c r="D53" s="89">
        <v>659</v>
      </c>
      <c r="E53" s="109">
        <v>659</v>
      </c>
      <c r="F53" s="108">
        <v>2198765142992</v>
      </c>
      <c r="G53" s="110" t="s">
        <v>712</v>
      </c>
      <c r="H53" s="120">
        <v>1.302</v>
      </c>
      <c r="I53" s="121">
        <v>0</v>
      </c>
      <c r="J53" s="121">
        <v>2.37</v>
      </c>
      <c r="K53" s="121">
        <v>2.37</v>
      </c>
      <c r="L53" s="122">
        <v>0</v>
      </c>
      <c r="M53" s="123">
        <v>0</v>
      </c>
      <c r="N53" s="123">
        <v>0</v>
      </c>
      <c r="O53" s="123">
        <v>0</v>
      </c>
    </row>
    <row r="54" spans="1:15" ht="12.75" x14ac:dyDescent="0.2">
      <c r="A54" s="88">
        <v>584</v>
      </c>
      <c r="B54" s="107">
        <v>584</v>
      </c>
      <c r="C54" s="108">
        <v>2100040841771</v>
      </c>
      <c r="D54" s="89">
        <v>667</v>
      </c>
      <c r="E54" s="109">
        <v>667</v>
      </c>
      <c r="F54" s="108">
        <v>2100040841780</v>
      </c>
      <c r="G54" s="110" t="s">
        <v>713</v>
      </c>
      <c r="H54" s="120">
        <v>1.302</v>
      </c>
      <c r="I54" s="121">
        <v>23.16</v>
      </c>
      <c r="J54" s="121">
        <v>2.08</v>
      </c>
      <c r="K54" s="121">
        <v>2.08</v>
      </c>
      <c r="L54" s="122">
        <v>0</v>
      </c>
      <c r="M54" s="123">
        <v>404.26</v>
      </c>
      <c r="N54" s="123">
        <v>7.0000000000000007E-2</v>
      </c>
      <c r="O54" s="123">
        <v>7.0000000000000007E-2</v>
      </c>
    </row>
    <row r="55" spans="1:15" ht="12.75" x14ac:dyDescent="0.2">
      <c r="A55" s="88">
        <v>585</v>
      </c>
      <c r="B55" s="107">
        <v>585</v>
      </c>
      <c r="C55" s="108" t="s">
        <v>977</v>
      </c>
      <c r="D55" s="89">
        <v>684</v>
      </c>
      <c r="E55" s="109">
        <v>684</v>
      </c>
      <c r="F55" s="108" t="s">
        <v>978</v>
      </c>
      <c r="G55" s="110" t="s">
        <v>885</v>
      </c>
      <c r="H55" s="120">
        <v>1E-3</v>
      </c>
      <c r="I55" s="121">
        <v>91.24</v>
      </c>
      <c r="J55" s="121">
        <v>2.23</v>
      </c>
      <c r="K55" s="121">
        <v>2.23</v>
      </c>
      <c r="L55" s="122">
        <v>0</v>
      </c>
      <c r="M55" s="123">
        <v>4744.3500000000004</v>
      </c>
      <c r="N55" s="123">
        <v>7.0000000000000007E-2</v>
      </c>
      <c r="O55" s="123">
        <v>7.0000000000000007E-2</v>
      </c>
    </row>
    <row r="56" spans="1:15" ht="12.75" x14ac:dyDescent="0.2">
      <c r="A56" s="88">
        <v>586</v>
      </c>
      <c r="B56" s="107">
        <v>586</v>
      </c>
      <c r="C56" s="108" t="s">
        <v>979</v>
      </c>
      <c r="D56" s="89">
        <v>679</v>
      </c>
      <c r="E56" s="111">
        <v>679</v>
      </c>
      <c r="F56" s="108" t="s">
        <v>980</v>
      </c>
      <c r="G56" s="110" t="s">
        <v>886</v>
      </c>
      <c r="H56" s="120">
        <v>0</v>
      </c>
      <c r="I56" s="121">
        <v>24.84</v>
      </c>
      <c r="J56" s="121">
        <v>1.49</v>
      </c>
      <c r="K56" s="121">
        <v>1.49</v>
      </c>
      <c r="L56" s="122">
        <v>0</v>
      </c>
      <c r="M56" s="123">
        <v>794.81</v>
      </c>
      <c r="N56" s="123">
        <v>7.0000000000000007E-2</v>
      </c>
      <c r="O56" s="123">
        <v>7.0000000000000007E-2</v>
      </c>
    </row>
    <row r="57" spans="1:15" ht="12.75" x14ac:dyDescent="0.2">
      <c r="A57" s="88">
        <v>587</v>
      </c>
      <c r="B57" s="107">
        <v>587</v>
      </c>
      <c r="C57" s="108" t="s">
        <v>981</v>
      </c>
      <c r="D57" s="89">
        <v>685</v>
      </c>
      <c r="E57" s="109">
        <v>685</v>
      </c>
      <c r="F57" s="108" t="s">
        <v>982</v>
      </c>
      <c r="G57" s="110" t="s">
        <v>887</v>
      </c>
      <c r="H57" s="120">
        <v>7.0000000000000001E-3</v>
      </c>
      <c r="I57" s="121">
        <v>17.989999999999998</v>
      </c>
      <c r="J57" s="121">
        <v>1.7</v>
      </c>
      <c r="K57" s="121">
        <v>1.7</v>
      </c>
      <c r="L57" s="122">
        <v>0</v>
      </c>
      <c r="M57" s="123">
        <v>1589.91</v>
      </c>
      <c r="N57" s="123">
        <v>7.0000000000000007E-2</v>
      </c>
      <c r="O57" s="123">
        <v>7.0000000000000007E-2</v>
      </c>
    </row>
    <row r="58" spans="1:15" ht="12.75" x14ac:dyDescent="0.2">
      <c r="A58" s="88">
        <v>588</v>
      </c>
      <c r="B58" s="107">
        <v>588</v>
      </c>
      <c r="C58" s="108">
        <v>2100041063650</v>
      </c>
      <c r="D58" s="89">
        <v>686</v>
      </c>
      <c r="E58" s="109">
        <v>686</v>
      </c>
      <c r="F58" s="108">
        <v>2100041063669</v>
      </c>
      <c r="G58" s="110" t="s">
        <v>888</v>
      </c>
      <c r="H58" s="120">
        <v>0</v>
      </c>
      <c r="I58" s="121">
        <v>10.75</v>
      </c>
      <c r="J58" s="121">
        <v>1.81</v>
      </c>
      <c r="K58" s="121">
        <v>1.81</v>
      </c>
      <c r="L58" s="122">
        <v>0</v>
      </c>
      <c r="M58" s="123">
        <v>716.46</v>
      </c>
      <c r="N58" s="123">
        <v>7.0000000000000007E-2</v>
      </c>
      <c r="O58" s="123">
        <v>7.0000000000000007E-2</v>
      </c>
    </row>
    <row r="59" spans="1:15" ht="12.75" x14ac:dyDescent="0.2">
      <c r="A59" s="88">
        <v>590</v>
      </c>
      <c r="B59" s="107">
        <v>590</v>
      </c>
      <c r="C59" s="108" t="s">
        <v>976</v>
      </c>
      <c r="D59" s="89">
        <v>649</v>
      </c>
      <c r="E59" s="111">
        <v>649</v>
      </c>
      <c r="F59" s="108" t="s">
        <v>976</v>
      </c>
      <c r="G59" s="110" t="s">
        <v>889</v>
      </c>
      <c r="H59" s="120">
        <v>0</v>
      </c>
      <c r="I59" s="121">
        <v>6.47</v>
      </c>
      <c r="J59" s="121">
        <v>2.2799999999999998</v>
      </c>
      <c r="K59" s="121">
        <v>2.2799999999999998</v>
      </c>
      <c r="L59" s="122">
        <v>0</v>
      </c>
      <c r="M59" s="123">
        <v>797.33</v>
      </c>
      <c r="N59" s="123">
        <v>7.0000000000000007E-2</v>
      </c>
      <c r="O59" s="123">
        <v>7.0000000000000007E-2</v>
      </c>
    </row>
    <row r="60" spans="1:15" ht="25.5" x14ac:dyDescent="0.2">
      <c r="A60" s="88">
        <v>593</v>
      </c>
      <c r="B60" s="107">
        <v>593</v>
      </c>
      <c r="C60" s="108" t="s">
        <v>983</v>
      </c>
      <c r="D60" s="89"/>
      <c r="E60" s="109"/>
      <c r="F60" s="108">
        <v>0</v>
      </c>
      <c r="G60" s="110" t="s">
        <v>890</v>
      </c>
      <c r="H60" s="120">
        <v>1.44</v>
      </c>
      <c r="I60" s="121">
        <v>0</v>
      </c>
      <c r="J60" s="121">
        <v>6.27</v>
      </c>
      <c r="K60" s="121">
        <v>6.27</v>
      </c>
      <c r="L60" s="122">
        <v>0</v>
      </c>
      <c r="M60" s="123">
        <v>0</v>
      </c>
      <c r="N60" s="123">
        <v>0</v>
      </c>
      <c r="O60" s="123">
        <v>0</v>
      </c>
    </row>
    <row r="61" spans="1:15" ht="38.25" x14ac:dyDescent="0.2">
      <c r="A61" s="88">
        <v>594</v>
      </c>
      <c r="B61" s="107">
        <v>594</v>
      </c>
      <c r="C61" s="108" t="s">
        <v>984</v>
      </c>
      <c r="D61" s="89"/>
      <c r="E61" s="109"/>
      <c r="F61" s="108">
        <v>0</v>
      </c>
      <c r="G61" s="110" t="s">
        <v>721</v>
      </c>
      <c r="H61" s="120">
        <v>1.325</v>
      </c>
      <c r="I61" s="121">
        <v>380.17</v>
      </c>
      <c r="J61" s="121">
        <v>10.89</v>
      </c>
      <c r="K61" s="121">
        <v>10.89</v>
      </c>
      <c r="L61" s="122">
        <v>0</v>
      </c>
      <c r="M61" s="123">
        <v>0</v>
      </c>
      <c r="N61" s="123">
        <v>0</v>
      </c>
      <c r="O61" s="123">
        <v>0</v>
      </c>
    </row>
    <row r="62" spans="1:15" ht="12.75" x14ac:dyDescent="0.2">
      <c r="A62" s="88">
        <v>620</v>
      </c>
      <c r="B62" s="107">
        <v>620</v>
      </c>
      <c r="C62" s="108">
        <v>2199989611348</v>
      </c>
      <c r="D62" s="89"/>
      <c r="E62" s="109"/>
      <c r="F62" s="108">
        <v>0</v>
      </c>
      <c r="G62" s="110" t="s">
        <v>722</v>
      </c>
      <c r="H62" s="120">
        <v>1.385</v>
      </c>
      <c r="I62" s="121">
        <v>253.45</v>
      </c>
      <c r="J62" s="121">
        <v>4.08</v>
      </c>
      <c r="K62" s="121">
        <v>4.08</v>
      </c>
      <c r="L62" s="122">
        <v>0</v>
      </c>
      <c r="M62" s="123">
        <v>0</v>
      </c>
      <c r="N62" s="123">
        <v>0</v>
      </c>
      <c r="O62" s="123">
        <v>0</v>
      </c>
    </row>
    <row r="63" spans="1:15" ht="12.75" x14ac:dyDescent="0.2">
      <c r="A63" s="88">
        <v>622</v>
      </c>
      <c r="B63" s="107">
        <v>622</v>
      </c>
      <c r="C63" s="108">
        <v>2199989609970</v>
      </c>
      <c r="D63" s="89"/>
      <c r="E63" s="109"/>
      <c r="F63" s="108">
        <v>0</v>
      </c>
      <c r="G63" s="110" t="s">
        <v>891</v>
      </c>
      <c r="H63" s="120">
        <v>2.3580000000000001</v>
      </c>
      <c r="I63" s="121">
        <v>126.72</v>
      </c>
      <c r="J63" s="121">
        <v>14.82</v>
      </c>
      <c r="K63" s="121">
        <v>14.82</v>
      </c>
      <c r="L63" s="122">
        <v>0</v>
      </c>
      <c r="M63" s="123">
        <v>0</v>
      </c>
      <c r="N63" s="123">
        <v>0</v>
      </c>
      <c r="O63" s="123">
        <v>0</v>
      </c>
    </row>
    <row r="64" spans="1:15" ht="25.5" x14ac:dyDescent="0.2">
      <c r="A64" s="88">
        <v>623</v>
      </c>
      <c r="B64" s="107">
        <v>623</v>
      </c>
      <c r="C64" s="108" t="s">
        <v>985</v>
      </c>
      <c r="D64" s="89"/>
      <c r="E64" s="109"/>
      <c r="F64" s="108">
        <v>0</v>
      </c>
      <c r="G64" s="110" t="s">
        <v>724</v>
      </c>
      <c r="H64" s="120">
        <v>0.129</v>
      </c>
      <c r="I64" s="121">
        <v>771.63</v>
      </c>
      <c r="J64" s="121">
        <v>4.0999999999999996</v>
      </c>
      <c r="K64" s="121">
        <v>4.0999999999999996</v>
      </c>
      <c r="L64" s="122">
        <v>0</v>
      </c>
      <c r="M64" s="123">
        <v>0</v>
      </c>
      <c r="N64" s="123">
        <v>0</v>
      </c>
      <c r="O64" s="123">
        <v>0</v>
      </c>
    </row>
    <row r="65" spans="1:15" ht="12.75" x14ac:dyDescent="0.2">
      <c r="A65" s="88">
        <v>625</v>
      </c>
      <c r="B65" s="107">
        <v>625</v>
      </c>
      <c r="C65" s="108">
        <v>2100040983990</v>
      </c>
      <c r="D65" s="89">
        <v>658</v>
      </c>
      <c r="E65" s="109">
        <v>658</v>
      </c>
      <c r="F65" s="108">
        <v>2199989641360</v>
      </c>
      <c r="G65" s="110" t="s">
        <v>725</v>
      </c>
      <c r="H65" s="120">
        <v>3.0659999999999998</v>
      </c>
      <c r="I65" s="121">
        <v>1.25</v>
      </c>
      <c r="J65" s="121">
        <v>1.99</v>
      </c>
      <c r="K65" s="121">
        <v>1.99</v>
      </c>
      <c r="L65" s="122">
        <v>-3.0659999999999998</v>
      </c>
      <c r="M65" s="123">
        <v>125.47</v>
      </c>
      <c r="N65" s="123">
        <v>7.0000000000000007E-2</v>
      </c>
      <c r="O65" s="123">
        <v>7.0000000000000007E-2</v>
      </c>
    </row>
    <row r="66" spans="1:15" ht="12.75" x14ac:dyDescent="0.2">
      <c r="A66" s="88">
        <v>627</v>
      </c>
      <c r="B66" s="107">
        <v>627</v>
      </c>
      <c r="C66" s="108" t="s">
        <v>986</v>
      </c>
      <c r="D66" s="89">
        <v>646</v>
      </c>
      <c r="E66" s="109">
        <v>646</v>
      </c>
      <c r="F66" s="108" t="s">
        <v>987</v>
      </c>
      <c r="G66" s="110" t="s">
        <v>892</v>
      </c>
      <c r="H66" s="120">
        <v>0.14799999999999999</v>
      </c>
      <c r="I66" s="121">
        <v>3.71</v>
      </c>
      <c r="J66" s="121">
        <v>1.51</v>
      </c>
      <c r="K66" s="121">
        <v>1.51</v>
      </c>
      <c r="L66" s="122">
        <v>-0.14799999999999999</v>
      </c>
      <c r="M66" s="123">
        <v>742.68</v>
      </c>
      <c r="N66" s="123">
        <v>7.0000000000000007E-2</v>
      </c>
      <c r="O66" s="123">
        <v>7.0000000000000007E-2</v>
      </c>
    </row>
    <row r="67" spans="1:15" ht="12.75" x14ac:dyDescent="0.2">
      <c r="A67" s="88">
        <v>628</v>
      </c>
      <c r="B67" s="107">
        <v>628</v>
      </c>
      <c r="C67" s="108" t="s">
        <v>988</v>
      </c>
      <c r="D67" s="89">
        <v>645</v>
      </c>
      <c r="E67" s="109">
        <v>645</v>
      </c>
      <c r="F67" s="108" t="s">
        <v>989</v>
      </c>
      <c r="G67" s="110" t="s">
        <v>893</v>
      </c>
      <c r="H67" s="120">
        <v>4.2000000000000003E-2</v>
      </c>
      <c r="I67" s="121">
        <v>1.98</v>
      </c>
      <c r="J67" s="121">
        <v>1.67</v>
      </c>
      <c r="K67" s="121">
        <v>1.67</v>
      </c>
      <c r="L67" s="122">
        <v>-0.114</v>
      </c>
      <c r="M67" s="123">
        <v>430.05</v>
      </c>
      <c r="N67" s="123">
        <v>7.0000000000000007E-2</v>
      </c>
      <c r="O67" s="123">
        <v>7.0000000000000007E-2</v>
      </c>
    </row>
    <row r="68" spans="1:15" ht="12.75" x14ac:dyDescent="0.2">
      <c r="A68" s="88">
        <v>629</v>
      </c>
      <c r="B68" s="107">
        <v>629</v>
      </c>
      <c r="C68" s="108" t="s">
        <v>990</v>
      </c>
      <c r="D68" s="89">
        <v>644</v>
      </c>
      <c r="E68" s="109">
        <v>644</v>
      </c>
      <c r="F68" s="108">
        <v>2100041089685</v>
      </c>
      <c r="G68" s="110" t="s">
        <v>894</v>
      </c>
      <c r="H68" s="120">
        <v>0.13200000000000001</v>
      </c>
      <c r="I68" s="121">
        <v>4.67</v>
      </c>
      <c r="J68" s="121">
        <v>1.89</v>
      </c>
      <c r="K68" s="121">
        <v>1.89</v>
      </c>
      <c r="L68" s="122">
        <v>-0.17399999999999999</v>
      </c>
      <c r="M68" s="123">
        <v>1016.08</v>
      </c>
      <c r="N68" s="123">
        <v>7.0000000000000007E-2</v>
      </c>
      <c r="O68" s="123">
        <v>7.0000000000000007E-2</v>
      </c>
    </row>
    <row r="69" spans="1:15" ht="12.75" x14ac:dyDescent="0.2">
      <c r="A69" s="88">
        <v>631</v>
      </c>
      <c r="B69" s="107">
        <v>631</v>
      </c>
      <c r="C69" s="108" t="s">
        <v>991</v>
      </c>
      <c r="D69" s="89">
        <v>643</v>
      </c>
      <c r="E69" s="111">
        <v>643</v>
      </c>
      <c r="F69" s="108" t="s">
        <v>992</v>
      </c>
      <c r="G69" s="110" t="s">
        <v>895</v>
      </c>
      <c r="H69" s="120">
        <v>0.76</v>
      </c>
      <c r="I69" s="121">
        <v>8.57</v>
      </c>
      <c r="J69" s="121">
        <v>2.39</v>
      </c>
      <c r="K69" s="121">
        <v>2.39</v>
      </c>
      <c r="L69" s="122">
        <v>0</v>
      </c>
      <c r="M69" s="123">
        <v>428.63</v>
      </c>
      <c r="N69" s="123">
        <v>7.0000000000000007E-2</v>
      </c>
      <c r="O69" s="123">
        <v>7.0000000000000007E-2</v>
      </c>
    </row>
    <row r="70" spans="1:15" ht="12.75" x14ac:dyDescent="0.2">
      <c r="A70" s="88">
        <v>632</v>
      </c>
      <c r="B70" s="107">
        <v>632</v>
      </c>
      <c r="C70" s="108" t="s">
        <v>993</v>
      </c>
      <c r="D70" s="89">
        <v>642</v>
      </c>
      <c r="E70" s="111">
        <v>642</v>
      </c>
      <c r="F70" s="108" t="s">
        <v>994</v>
      </c>
      <c r="G70" s="110" t="s">
        <v>896</v>
      </c>
      <c r="H70" s="120">
        <v>0.34699999999999998</v>
      </c>
      <c r="I70" s="121">
        <v>12.51</v>
      </c>
      <c r="J70" s="121">
        <v>2.4300000000000002</v>
      </c>
      <c r="K70" s="121">
        <v>2.4300000000000002</v>
      </c>
      <c r="L70" s="122">
        <v>0</v>
      </c>
      <c r="M70" s="123">
        <v>412.96</v>
      </c>
      <c r="N70" s="123">
        <v>7.0000000000000007E-2</v>
      </c>
      <c r="O70" s="123">
        <v>7.0000000000000007E-2</v>
      </c>
    </row>
    <row r="71" spans="1:15" ht="25.5" x14ac:dyDescent="0.2">
      <c r="A71" s="88">
        <v>880</v>
      </c>
      <c r="B71" s="107">
        <v>880</v>
      </c>
      <c r="C71" s="108" t="s">
        <v>995</v>
      </c>
      <c r="D71" s="89">
        <v>788</v>
      </c>
      <c r="E71" s="109">
        <v>788</v>
      </c>
      <c r="F71" s="108" t="s">
        <v>996</v>
      </c>
      <c r="G71" s="110" t="s">
        <v>897</v>
      </c>
      <c r="H71" s="120">
        <v>0</v>
      </c>
      <c r="I71" s="121">
        <v>0</v>
      </c>
      <c r="J71" s="121">
        <v>1.47</v>
      </c>
      <c r="K71" s="121">
        <v>1.47</v>
      </c>
      <c r="L71" s="122">
        <v>0</v>
      </c>
      <c r="M71" s="123">
        <v>0</v>
      </c>
      <c r="N71" s="123">
        <v>0</v>
      </c>
      <c r="O71" s="123">
        <v>0</v>
      </c>
    </row>
    <row r="72" spans="1:15" ht="12.75" x14ac:dyDescent="0.2">
      <c r="A72" s="88">
        <v>881</v>
      </c>
      <c r="B72" s="107">
        <v>881</v>
      </c>
      <c r="C72" s="108">
        <v>2189999997600</v>
      </c>
      <c r="D72" s="89">
        <v>601</v>
      </c>
      <c r="E72" s="111">
        <v>601</v>
      </c>
      <c r="F72" s="108" t="s">
        <v>997</v>
      </c>
      <c r="G72" s="110" t="s">
        <v>898</v>
      </c>
      <c r="H72" s="120">
        <v>0</v>
      </c>
      <c r="I72" s="121">
        <v>1802.44</v>
      </c>
      <c r="J72" s="121">
        <v>5.0999999999999996</v>
      </c>
      <c r="K72" s="121">
        <v>5.0999999999999996</v>
      </c>
      <c r="L72" s="122">
        <v>-1.004</v>
      </c>
      <c r="M72" s="123">
        <v>484.27</v>
      </c>
      <c r="N72" s="123">
        <v>7.0000000000000007E-2</v>
      </c>
      <c r="O72" s="123">
        <v>7.0000000000000007E-2</v>
      </c>
    </row>
    <row r="73" spans="1:15" ht="12.75" x14ac:dyDescent="0.2">
      <c r="A73" s="88">
        <v>882</v>
      </c>
      <c r="B73" s="107">
        <v>882</v>
      </c>
      <c r="C73" s="108" t="s">
        <v>998</v>
      </c>
      <c r="D73" s="89">
        <v>790</v>
      </c>
      <c r="E73" s="111">
        <v>790</v>
      </c>
      <c r="F73" s="108" t="s">
        <v>999</v>
      </c>
      <c r="G73" s="110" t="s">
        <v>899</v>
      </c>
      <c r="H73" s="120">
        <v>7.4999999999999997E-2</v>
      </c>
      <c r="I73" s="121">
        <v>2.54</v>
      </c>
      <c r="J73" s="121">
        <v>1.84</v>
      </c>
      <c r="K73" s="121">
        <v>1.84</v>
      </c>
      <c r="L73" s="122">
        <v>-0.14799999999999999</v>
      </c>
      <c r="M73" s="123">
        <v>508.02</v>
      </c>
      <c r="N73" s="123">
        <v>7.0000000000000007E-2</v>
      </c>
      <c r="O73" s="123">
        <v>7.0000000000000007E-2</v>
      </c>
    </row>
    <row r="74" spans="1:15" ht="12.75" x14ac:dyDescent="0.2">
      <c r="A74" s="88">
        <v>883</v>
      </c>
      <c r="B74" s="107">
        <v>883</v>
      </c>
      <c r="C74" s="108" t="s">
        <v>1000</v>
      </c>
      <c r="D74" s="89">
        <v>940</v>
      </c>
      <c r="E74" s="111">
        <v>940</v>
      </c>
      <c r="F74" s="108" t="s">
        <v>1001</v>
      </c>
      <c r="G74" s="110" t="s">
        <v>734</v>
      </c>
      <c r="H74" s="120">
        <v>1.202</v>
      </c>
      <c r="I74" s="121">
        <v>8.32</v>
      </c>
      <c r="J74" s="121">
        <v>1.84</v>
      </c>
      <c r="K74" s="121">
        <v>1.84</v>
      </c>
      <c r="L74" s="122">
        <v>0</v>
      </c>
      <c r="M74" s="123">
        <v>1188.57</v>
      </c>
      <c r="N74" s="123">
        <v>7.0000000000000007E-2</v>
      </c>
      <c r="O74" s="123">
        <v>7.0000000000000007E-2</v>
      </c>
    </row>
    <row r="75" spans="1:15" ht="12.75" x14ac:dyDescent="0.2">
      <c r="A75" s="88">
        <v>884</v>
      </c>
      <c r="B75" s="107">
        <v>884</v>
      </c>
      <c r="C75" s="108">
        <v>2100041113229</v>
      </c>
      <c r="D75" s="89">
        <v>791</v>
      </c>
      <c r="E75" s="111">
        <v>791</v>
      </c>
      <c r="F75" s="108">
        <v>2100041113247</v>
      </c>
      <c r="G75" s="110" t="s">
        <v>735</v>
      </c>
      <c r="H75" s="120">
        <v>0.622</v>
      </c>
      <c r="I75" s="121">
        <v>4.78</v>
      </c>
      <c r="J75" s="121">
        <v>1.85</v>
      </c>
      <c r="K75" s="121">
        <v>1.85</v>
      </c>
      <c r="L75" s="122">
        <v>0</v>
      </c>
      <c r="M75" s="123">
        <v>422.65</v>
      </c>
      <c r="N75" s="123">
        <v>7.0000000000000007E-2</v>
      </c>
      <c r="O75" s="123">
        <v>7.0000000000000007E-2</v>
      </c>
    </row>
    <row r="76" spans="1:15" ht="12.75" x14ac:dyDescent="0.2">
      <c r="A76" s="88">
        <v>885</v>
      </c>
      <c r="B76" s="107">
        <v>885</v>
      </c>
      <c r="C76" s="108" t="s">
        <v>1002</v>
      </c>
      <c r="D76" s="89">
        <v>792</v>
      </c>
      <c r="E76" s="111">
        <v>792</v>
      </c>
      <c r="F76" s="108" t="s">
        <v>1003</v>
      </c>
      <c r="G76" s="110" t="s">
        <v>736</v>
      </c>
      <c r="H76" s="120">
        <v>1.0049999999999999</v>
      </c>
      <c r="I76" s="121">
        <v>2.31</v>
      </c>
      <c r="J76" s="121">
        <v>2.11</v>
      </c>
      <c r="K76" s="121">
        <v>2.11</v>
      </c>
      <c r="L76" s="122">
        <v>0</v>
      </c>
      <c r="M76" s="123">
        <v>525.37</v>
      </c>
      <c r="N76" s="123">
        <v>7.0000000000000007E-2</v>
      </c>
      <c r="O76" s="123">
        <v>7.0000000000000007E-2</v>
      </c>
    </row>
    <row r="77" spans="1:15" ht="12.75" x14ac:dyDescent="0.2">
      <c r="A77" s="88">
        <v>886</v>
      </c>
      <c r="B77" s="107">
        <v>886</v>
      </c>
      <c r="C77" s="108" t="s">
        <v>1004</v>
      </c>
      <c r="D77" s="89">
        <v>793</v>
      </c>
      <c r="E77" s="111">
        <v>793</v>
      </c>
      <c r="F77" s="108" t="s">
        <v>1005</v>
      </c>
      <c r="G77" s="110" t="s">
        <v>900</v>
      </c>
      <c r="H77" s="120">
        <v>2.879</v>
      </c>
      <c r="I77" s="121">
        <v>4.8099999999999996</v>
      </c>
      <c r="J77" s="121">
        <v>1.79</v>
      </c>
      <c r="K77" s="121">
        <v>1.79</v>
      </c>
      <c r="L77" s="122">
        <v>0</v>
      </c>
      <c r="M77" s="123">
        <v>1058.3599999999999</v>
      </c>
      <c r="N77" s="123">
        <v>7.0000000000000007E-2</v>
      </c>
      <c r="O77" s="123">
        <v>7.0000000000000007E-2</v>
      </c>
    </row>
    <row r="78" spans="1:15" ht="12.75" x14ac:dyDescent="0.2">
      <c r="A78" s="88">
        <v>887</v>
      </c>
      <c r="B78" s="107">
        <v>887</v>
      </c>
      <c r="C78" s="108" t="s">
        <v>1006</v>
      </c>
      <c r="D78" s="89">
        <v>941</v>
      </c>
      <c r="E78" s="111">
        <v>941</v>
      </c>
      <c r="F78" s="108" t="s">
        <v>1007</v>
      </c>
      <c r="G78" s="110" t="s">
        <v>901</v>
      </c>
      <c r="H78" s="120">
        <v>0.45200000000000001</v>
      </c>
      <c r="I78" s="121">
        <v>3.44</v>
      </c>
      <c r="J78" s="121">
        <v>1.85</v>
      </c>
      <c r="K78" s="121">
        <v>1.85</v>
      </c>
      <c r="L78" s="122">
        <v>0</v>
      </c>
      <c r="M78" s="123">
        <v>573.25</v>
      </c>
      <c r="N78" s="123">
        <v>7.0000000000000007E-2</v>
      </c>
      <c r="O78" s="123">
        <v>7.0000000000000007E-2</v>
      </c>
    </row>
    <row r="79" spans="1:15" ht="12.75" x14ac:dyDescent="0.2">
      <c r="A79" s="88">
        <v>888</v>
      </c>
      <c r="B79" s="107">
        <v>888</v>
      </c>
      <c r="C79" s="108" t="s">
        <v>1008</v>
      </c>
      <c r="D79" s="89">
        <v>942</v>
      </c>
      <c r="E79" s="111">
        <v>942</v>
      </c>
      <c r="F79" s="108" t="s">
        <v>1009</v>
      </c>
      <c r="G79" s="110" t="s">
        <v>902</v>
      </c>
      <c r="H79" s="120">
        <v>0</v>
      </c>
      <c r="I79" s="121">
        <v>3.95</v>
      </c>
      <c r="J79" s="121">
        <v>1.46</v>
      </c>
      <c r="K79" s="121">
        <v>1.46</v>
      </c>
      <c r="L79" s="122">
        <v>0</v>
      </c>
      <c r="M79" s="123">
        <v>858.72</v>
      </c>
      <c r="N79" s="123">
        <v>7.0000000000000007E-2</v>
      </c>
      <c r="O79" s="123">
        <v>7.0000000000000007E-2</v>
      </c>
    </row>
    <row r="80" spans="1:15" ht="12.75" x14ac:dyDescent="0.2">
      <c r="A80" s="88">
        <v>889</v>
      </c>
      <c r="B80" s="107">
        <v>889</v>
      </c>
      <c r="C80" s="108" t="s">
        <v>1010</v>
      </c>
      <c r="D80" s="89">
        <v>943</v>
      </c>
      <c r="E80" s="111">
        <v>943</v>
      </c>
      <c r="F80" s="108" t="s">
        <v>1011</v>
      </c>
      <c r="G80" s="110" t="s">
        <v>903</v>
      </c>
      <c r="H80" s="120">
        <v>0.45200000000000001</v>
      </c>
      <c r="I80" s="121">
        <v>2.0499999999999998</v>
      </c>
      <c r="J80" s="121">
        <v>1.85</v>
      </c>
      <c r="K80" s="121">
        <v>1.85</v>
      </c>
      <c r="L80" s="122">
        <v>0</v>
      </c>
      <c r="M80" s="123">
        <v>615.80999999999995</v>
      </c>
      <c r="N80" s="123">
        <v>7.0000000000000007E-2</v>
      </c>
      <c r="O80" s="123">
        <v>7.0000000000000007E-2</v>
      </c>
    </row>
    <row r="81" spans="1:15" ht="12.75" x14ac:dyDescent="0.2">
      <c r="A81" s="88">
        <v>890</v>
      </c>
      <c r="B81" s="107">
        <v>890</v>
      </c>
      <c r="C81" s="108" t="s">
        <v>1012</v>
      </c>
      <c r="D81" s="89">
        <v>944</v>
      </c>
      <c r="E81" s="111">
        <v>944</v>
      </c>
      <c r="F81" s="108" t="s">
        <v>1013</v>
      </c>
      <c r="G81" s="110" t="s">
        <v>904</v>
      </c>
      <c r="H81" s="120">
        <v>8.7999999999999995E-2</v>
      </c>
      <c r="I81" s="121">
        <v>218.8</v>
      </c>
      <c r="J81" s="121">
        <v>1.8</v>
      </c>
      <c r="K81" s="121">
        <v>1.8</v>
      </c>
      <c r="L81" s="122">
        <v>-8.7999999999999995E-2</v>
      </c>
      <c r="M81" s="123">
        <v>1403.46</v>
      </c>
      <c r="N81" s="123">
        <v>7.0000000000000007E-2</v>
      </c>
      <c r="O81" s="123">
        <v>7.0000000000000007E-2</v>
      </c>
    </row>
    <row r="82" spans="1:15" ht="12.75" x14ac:dyDescent="0.2">
      <c r="A82" s="88">
        <v>891</v>
      </c>
      <c r="B82" s="107">
        <v>891</v>
      </c>
      <c r="C82" s="108" t="s">
        <v>1014</v>
      </c>
      <c r="D82" s="89">
        <v>945</v>
      </c>
      <c r="E82" s="111">
        <v>945</v>
      </c>
      <c r="F82" s="108" t="s">
        <v>1015</v>
      </c>
      <c r="G82" s="110" t="s">
        <v>905</v>
      </c>
      <c r="H82" s="120">
        <v>4.2000000000000003E-2</v>
      </c>
      <c r="I82" s="121">
        <v>0</v>
      </c>
      <c r="J82" s="121">
        <v>1.82</v>
      </c>
      <c r="K82" s="121">
        <v>1.82</v>
      </c>
      <c r="L82" s="122">
        <v>0</v>
      </c>
      <c r="M82" s="123">
        <v>1256.83</v>
      </c>
      <c r="N82" s="123">
        <v>7.0000000000000007E-2</v>
      </c>
      <c r="O82" s="123">
        <v>7.0000000000000007E-2</v>
      </c>
    </row>
    <row r="83" spans="1:15" ht="12.75" x14ac:dyDescent="0.2">
      <c r="A83" s="88">
        <v>892</v>
      </c>
      <c r="B83" s="107">
        <v>892</v>
      </c>
      <c r="C83" s="108" t="s">
        <v>1016</v>
      </c>
      <c r="D83" s="89">
        <v>956</v>
      </c>
      <c r="E83" s="111">
        <v>946</v>
      </c>
      <c r="F83" s="108" t="s">
        <v>1017</v>
      </c>
      <c r="G83" s="110" t="s">
        <v>906</v>
      </c>
      <c r="H83" s="120">
        <v>3.044</v>
      </c>
      <c r="I83" s="121">
        <v>4.1399999999999997</v>
      </c>
      <c r="J83" s="121">
        <v>1.79</v>
      </c>
      <c r="K83" s="121">
        <v>1.79</v>
      </c>
      <c r="L83" s="122">
        <v>0</v>
      </c>
      <c r="M83" s="123">
        <v>413.51</v>
      </c>
      <c r="N83" s="123">
        <v>7.0000000000000007E-2</v>
      </c>
      <c r="O83" s="123">
        <v>7.0000000000000007E-2</v>
      </c>
    </row>
    <row r="84" spans="1:15" ht="12.75" x14ac:dyDescent="0.2">
      <c r="A84" s="88">
        <v>893</v>
      </c>
      <c r="B84" s="107">
        <v>893</v>
      </c>
      <c r="C84" s="108" t="s">
        <v>1018</v>
      </c>
      <c r="D84" s="89">
        <v>947</v>
      </c>
      <c r="E84" s="111">
        <v>947</v>
      </c>
      <c r="F84" s="108">
        <v>2100041150842</v>
      </c>
      <c r="G84" s="110" t="s">
        <v>907</v>
      </c>
      <c r="H84" s="120">
        <v>1.6539999999999999</v>
      </c>
      <c r="I84" s="121">
        <v>1.63</v>
      </c>
      <c r="J84" s="121">
        <v>1.83</v>
      </c>
      <c r="K84" s="121">
        <v>1.83</v>
      </c>
      <c r="L84" s="122">
        <v>0</v>
      </c>
      <c r="M84" s="123">
        <v>428.24</v>
      </c>
      <c r="N84" s="123">
        <v>7.0000000000000007E-2</v>
      </c>
      <c r="O84" s="123">
        <v>7.0000000000000007E-2</v>
      </c>
    </row>
    <row r="85" spans="1:15" ht="12.75" x14ac:dyDescent="0.2">
      <c r="A85" s="88">
        <v>894</v>
      </c>
      <c r="B85" s="107">
        <v>894</v>
      </c>
      <c r="C85" s="108" t="s">
        <v>1019</v>
      </c>
      <c r="D85" s="89">
        <v>948</v>
      </c>
      <c r="E85" s="111">
        <v>948</v>
      </c>
      <c r="F85" s="108" t="s">
        <v>1020</v>
      </c>
      <c r="G85" s="110" t="s">
        <v>908</v>
      </c>
      <c r="H85" s="120">
        <v>0</v>
      </c>
      <c r="I85" s="121">
        <v>6.73</v>
      </c>
      <c r="J85" s="121">
        <v>1.99</v>
      </c>
      <c r="K85" s="121">
        <v>1.99</v>
      </c>
      <c r="L85" s="122">
        <v>0</v>
      </c>
      <c r="M85" s="123">
        <v>430.48</v>
      </c>
      <c r="N85" s="123">
        <v>7.0000000000000007E-2</v>
      </c>
      <c r="O85" s="123">
        <v>7.0000000000000007E-2</v>
      </c>
    </row>
    <row r="86" spans="1:15" ht="12.75" x14ac:dyDescent="0.2">
      <c r="A86" s="88">
        <v>7051</v>
      </c>
      <c r="B86" s="107">
        <v>7051</v>
      </c>
      <c r="C86" s="108" t="s">
        <v>950</v>
      </c>
      <c r="D86" s="89">
        <v>7051</v>
      </c>
      <c r="E86" s="111">
        <v>7051</v>
      </c>
      <c r="F86" s="108" t="s">
        <v>950</v>
      </c>
      <c r="G86" s="110" t="s">
        <v>909</v>
      </c>
      <c r="H86" s="120">
        <v>0</v>
      </c>
      <c r="I86" s="121">
        <v>0</v>
      </c>
      <c r="J86" s="121">
        <v>2.46</v>
      </c>
      <c r="K86" s="121">
        <v>2.46</v>
      </c>
      <c r="L86" s="122">
        <v>0</v>
      </c>
      <c r="M86" s="123">
        <v>0</v>
      </c>
      <c r="N86" s="123">
        <v>0</v>
      </c>
      <c r="O86" s="123">
        <v>0</v>
      </c>
    </row>
    <row r="87" spans="1:15" ht="12.75" x14ac:dyDescent="0.2">
      <c r="A87" s="88">
        <v>7159</v>
      </c>
      <c r="B87" s="107">
        <v>7159</v>
      </c>
      <c r="C87" s="108" t="s">
        <v>950</v>
      </c>
      <c r="D87" s="89">
        <v>7159</v>
      </c>
      <c r="E87" s="111">
        <v>7159</v>
      </c>
      <c r="F87" s="108" t="s">
        <v>950</v>
      </c>
      <c r="G87" s="110" t="s">
        <v>910</v>
      </c>
      <c r="H87" s="120">
        <v>6.0999999999999999E-2</v>
      </c>
      <c r="I87" s="121">
        <v>22.15</v>
      </c>
      <c r="J87" s="121">
        <v>1.74</v>
      </c>
      <c r="K87" s="121">
        <v>1.74</v>
      </c>
      <c r="L87" s="122">
        <v>0</v>
      </c>
      <c r="M87" s="123">
        <v>0</v>
      </c>
      <c r="N87" s="123">
        <v>0</v>
      </c>
      <c r="O87" s="123">
        <v>0</v>
      </c>
    </row>
    <row r="88" spans="1:15" ht="12.75" x14ac:dyDescent="0.2">
      <c r="A88" s="88">
        <v>7163</v>
      </c>
      <c r="B88" s="107">
        <v>7163</v>
      </c>
      <c r="C88" s="108" t="s">
        <v>950</v>
      </c>
      <c r="D88" s="89">
        <v>7163</v>
      </c>
      <c r="E88" s="111">
        <v>7163</v>
      </c>
      <c r="F88" s="108" t="s">
        <v>950</v>
      </c>
      <c r="G88" s="110" t="s">
        <v>911</v>
      </c>
      <c r="H88" s="120">
        <v>1.4E-2</v>
      </c>
      <c r="I88" s="121">
        <v>27.76</v>
      </c>
      <c r="J88" s="121">
        <v>2.0699999999999998</v>
      </c>
      <c r="K88" s="121">
        <v>2.0699999999999998</v>
      </c>
      <c r="L88" s="122">
        <v>0</v>
      </c>
      <c r="M88" s="123">
        <v>0</v>
      </c>
      <c r="N88" s="123">
        <v>0</v>
      </c>
      <c r="O88" s="123">
        <v>0</v>
      </c>
    </row>
    <row r="89" spans="1:15" ht="12.75" x14ac:dyDescent="0.2">
      <c r="A89" s="88" t="s">
        <v>951</v>
      </c>
      <c r="B89" s="107" t="s">
        <v>950</v>
      </c>
      <c r="C89" s="108" t="s">
        <v>950</v>
      </c>
      <c r="D89" s="89"/>
      <c r="E89" s="111"/>
      <c r="F89" s="108"/>
      <c r="G89" s="110" t="s">
        <v>912</v>
      </c>
      <c r="H89" s="120">
        <v>0.23699999999999999</v>
      </c>
      <c r="I89" s="121">
        <v>0</v>
      </c>
      <c r="J89" s="121">
        <v>12.63</v>
      </c>
      <c r="K89" s="121">
        <v>12.63</v>
      </c>
      <c r="L89" s="122">
        <v>0</v>
      </c>
      <c r="M89" s="123">
        <v>0</v>
      </c>
      <c r="N89" s="123">
        <v>0</v>
      </c>
      <c r="O89" s="123">
        <v>0</v>
      </c>
    </row>
    <row r="90" spans="1:15" ht="12.75" x14ac:dyDescent="0.2">
      <c r="A90" s="108" t="s">
        <v>1035</v>
      </c>
      <c r="B90" s="108" t="s">
        <v>1035</v>
      </c>
      <c r="C90" s="108" t="s">
        <v>1035</v>
      </c>
      <c r="D90" s="108" t="s">
        <v>1034</v>
      </c>
      <c r="E90" s="108" t="s">
        <v>1034</v>
      </c>
      <c r="F90" s="108" t="s">
        <v>1034</v>
      </c>
      <c r="G90" s="110" t="s">
        <v>913</v>
      </c>
      <c r="H90" s="120">
        <v>1.4E-2</v>
      </c>
      <c r="I90" s="121">
        <v>73.66</v>
      </c>
      <c r="J90" s="121">
        <v>1.88</v>
      </c>
      <c r="K90" s="121">
        <v>1.88</v>
      </c>
      <c r="L90" s="122">
        <v>-0.159</v>
      </c>
      <c r="M90" s="123">
        <v>864.32</v>
      </c>
      <c r="N90" s="123">
        <v>7.0000000000000007E-2</v>
      </c>
      <c r="O90" s="123">
        <v>7.0000000000000007E-2</v>
      </c>
    </row>
    <row r="91" spans="1:15" ht="12.75" x14ac:dyDescent="0.2">
      <c r="A91" s="108" t="s">
        <v>1036</v>
      </c>
      <c r="B91" s="108" t="s">
        <v>1036</v>
      </c>
      <c r="C91" s="108" t="s">
        <v>1036</v>
      </c>
      <c r="D91" s="108" t="s">
        <v>1037</v>
      </c>
      <c r="E91" s="108" t="s">
        <v>1037</v>
      </c>
      <c r="F91" s="108" t="s">
        <v>1037</v>
      </c>
      <c r="G91" s="110" t="s">
        <v>914</v>
      </c>
      <c r="H91" s="120">
        <v>0</v>
      </c>
      <c r="I91" s="121">
        <v>26.66</v>
      </c>
      <c r="J91" s="121">
        <v>1.79</v>
      </c>
      <c r="K91" s="121">
        <v>1.79</v>
      </c>
      <c r="L91" s="122">
        <v>0</v>
      </c>
      <c r="M91" s="123">
        <v>1721.16</v>
      </c>
      <c r="N91" s="123">
        <v>7.0000000000000007E-2</v>
      </c>
      <c r="O91" s="123">
        <v>7.0000000000000007E-2</v>
      </c>
    </row>
    <row r="92" spans="1:15" ht="12.75" x14ac:dyDescent="0.2">
      <c r="A92" s="108" t="s">
        <v>1038</v>
      </c>
      <c r="B92" s="108" t="s">
        <v>1038</v>
      </c>
      <c r="C92" s="108" t="s">
        <v>1038</v>
      </c>
      <c r="D92" s="108" t="s">
        <v>1039</v>
      </c>
      <c r="E92" s="108" t="s">
        <v>1039</v>
      </c>
      <c r="F92" s="108" t="s">
        <v>1039</v>
      </c>
      <c r="G92" s="110" t="s">
        <v>915</v>
      </c>
      <c r="H92" s="120">
        <v>9.0999999999999998E-2</v>
      </c>
      <c r="I92" s="121">
        <v>10.19</v>
      </c>
      <c r="J92" s="121">
        <v>1.8</v>
      </c>
      <c r="K92" s="121">
        <v>1.8</v>
      </c>
      <c r="L92" s="122">
        <v>-9.0999999999999998E-2</v>
      </c>
      <c r="M92" s="123">
        <v>407.46</v>
      </c>
      <c r="N92" s="123">
        <v>7.0000000000000007E-2</v>
      </c>
      <c r="O92" s="123">
        <v>7.0000000000000007E-2</v>
      </c>
    </row>
    <row r="93" spans="1:15" ht="12.75" x14ac:dyDescent="0.2">
      <c r="A93" s="108" t="s">
        <v>1040</v>
      </c>
      <c r="B93" s="108" t="s">
        <v>1040</v>
      </c>
      <c r="C93" s="108" t="s">
        <v>1040</v>
      </c>
      <c r="D93" s="108" t="s">
        <v>1041</v>
      </c>
      <c r="E93" s="108" t="s">
        <v>1041</v>
      </c>
      <c r="F93" s="108" t="s">
        <v>1041</v>
      </c>
      <c r="G93" s="110" t="s">
        <v>916</v>
      </c>
      <c r="H93" s="120">
        <v>0.442</v>
      </c>
      <c r="I93" s="121">
        <v>6.38</v>
      </c>
      <c r="J93" s="121">
        <v>1.96</v>
      </c>
      <c r="K93" s="121">
        <v>1.96</v>
      </c>
      <c r="L93" s="122">
        <v>0</v>
      </c>
      <c r="M93" s="123">
        <v>478.29</v>
      </c>
      <c r="N93" s="123">
        <v>7.0000000000000007E-2</v>
      </c>
      <c r="O93" s="123">
        <v>7.0000000000000007E-2</v>
      </c>
    </row>
    <row r="94" spans="1:15" ht="12.75" x14ac:dyDescent="0.2">
      <c r="A94" s="108" t="s">
        <v>1042</v>
      </c>
      <c r="B94" s="108" t="s">
        <v>1042</v>
      </c>
      <c r="C94" s="108" t="s">
        <v>1042</v>
      </c>
      <c r="D94" s="108" t="s">
        <v>1043</v>
      </c>
      <c r="E94" s="108" t="s">
        <v>1043</v>
      </c>
      <c r="F94" s="108" t="s">
        <v>1043</v>
      </c>
      <c r="G94" s="110" t="s">
        <v>917</v>
      </c>
      <c r="H94" s="120">
        <v>0</v>
      </c>
      <c r="I94" s="121">
        <v>3.19</v>
      </c>
      <c r="J94" s="121">
        <v>1.79</v>
      </c>
      <c r="K94" s="121">
        <v>1.79</v>
      </c>
      <c r="L94" s="122">
        <v>0</v>
      </c>
      <c r="M94" s="123">
        <v>531.82000000000005</v>
      </c>
      <c r="N94" s="123">
        <v>7.0000000000000007E-2</v>
      </c>
      <c r="O94" s="123">
        <v>7.0000000000000007E-2</v>
      </c>
    </row>
    <row r="95" spans="1:15" ht="12.75" x14ac:dyDescent="0.2">
      <c r="A95" s="108" t="s">
        <v>1044</v>
      </c>
      <c r="B95" s="108" t="s">
        <v>1044</v>
      </c>
      <c r="C95" s="108" t="s">
        <v>1044</v>
      </c>
      <c r="D95" s="108" t="s">
        <v>1045</v>
      </c>
      <c r="E95" s="108" t="s">
        <v>1045</v>
      </c>
      <c r="F95" s="108" t="s">
        <v>1045</v>
      </c>
      <c r="G95" s="110" t="s">
        <v>918</v>
      </c>
      <c r="H95" s="120">
        <v>1.232</v>
      </c>
      <c r="I95" s="121">
        <v>4.28</v>
      </c>
      <c r="J95" s="121">
        <v>2.58</v>
      </c>
      <c r="K95" s="121">
        <v>2.58</v>
      </c>
      <c r="L95" s="122">
        <v>0</v>
      </c>
      <c r="M95" s="123">
        <v>570.11</v>
      </c>
      <c r="N95" s="123">
        <v>7.0000000000000007E-2</v>
      </c>
      <c r="O95" s="123">
        <v>7.0000000000000007E-2</v>
      </c>
    </row>
    <row r="96" spans="1:15" ht="12.75" x14ac:dyDescent="0.2">
      <c r="A96" s="108" t="s">
        <v>1046</v>
      </c>
      <c r="B96" s="108" t="s">
        <v>1046</v>
      </c>
      <c r="C96" s="108" t="s">
        <v>1046</v>
      </c>
      <c r="D96" s="108" t="s">
        <v>1047</v>
      </c>
      <c r="E96" s="108" t="s">
        <v>1047</v>
      </c>
      <c r="F96" s="108" t="s">
        <v>1047</v>
      </c>
      <c r="G96" s="110" t="s">
        <v>919</v>
      </c>
      <c r="H96" s="120">
        <v>0.23200000000000001</v>
      </c>
      <c r="I96" s="121">
        <v>3.35</v>
      </c>
      <c r="J96" s="121">
        <v>2.44</v>
      </c>
      <c r="K96" s="121">
        <v>2.44</v>
      </c>
      <c r="L96" s="122">
        <v>0</v>
      </c>
      <c r="M96" s="123">
        <v>419.18</v>
      </c>
      <c r="N96" s="123">
        <v>7.0000000000000007E-2</v>
      </c>
      <c r="O96" s="123">
        <v>7.0000000000000007E-2</v>
      </c>
    </row>
    <row r="97" spans="1:15" ht="12.75" x14ac:dyDescent="0.2">
      <c r="A97" s="108" t="s">
        <v>1048</v>
      </c>
      <c r="B97" s="108" t="s">
        <v>1048</v>
      </c>
      <c r="C97" s="108" t="s">
        <v>1048</v>
      </c>
      <c r="D97" s="108" t="s">
        <v>1049</v>
      </c>
      <c r="E97" s="108" t="s">
        <v>1049</v>
      </c>
      <c r="F97" s="108" t="s">
        <v>1049</v>
      </c>
      <c r="G97" s="110" t="s">
        <v>920</v>
      </c>
      <c r="H97" s="120">
        <v>0</v>
      </c>
      <c r="I97" s="121">
        <v>2.14</v>
      </c>
      <c r="J97" s="121">
        <v>1.81</v>
      </c>
      <c r="K97" s="121">
        <v>1.81</v>
      </c>
      <c r="L97" s="122">
        <v>0</v>
      </c>
      <c r="M97" s="123">
        <v>771.21</v>
      </c>
      <c r="N97" s="123">
        <v>7.0000000000000007E-2</v>
      </c>
      <c r="O97" s="123">
        <v>7.0000000000000007E-2</v>
      </c>
    </row>
    <row r="98" spans="1:15" ht="12.75" x14ac:dyDescent="0.2">
      <c r="A98" s="108" t="s">
        <v>1050</v>
      </c>
      <c r="B98" s="108" t="s">
        <v>1050</v>
      </c>
      <c r="C98" s="108" t="s">
        <v>1050</v>
      </c>
      <c r="D98" s="108" t="s">
        <v>1051</v>
      </c>
      <c r="E98" s="108" t="s">
        <v>1051</v>
      </c>
      <c r="F98" s="108" t="s">
        <v>1051</v>
      </c>
      <c r="G98" s="110" t="s">
        <v>921</v>
      </c>
      <c r="H98" s="120">
        <v>0.104</v>
      </c>
      <c r="I98" s="121">
        <v>1.04</v>
      </c>
      <c r="J98" s="121">
        <v>1.79</v>
      </c>
      <c r="K98" s="121">
        <v>1.79</v>
      </c>
      <c r="L98" s="122">
        <v>0</v>
      </c>
      <c r="M98" s="123">
        <v>426.38</v>
      </c>
      <c r="N98" s="123">
        <v>7.0000000000000007E-2</v>
      </c>
      <c r="O98" s="123">
        <v>7.0000000000000007E-2</v>
      </c>
    </row>
    <row r="99" spans="1:15" ht="12.75" x14ac:dyDescent="0.2">
      <c r="A99" s="108" t="s">
        <v>1052</v>
      </c>
      <c r="B99" s="108" t="s">
        <v>1052</v>
      </c>
      <c r="C99" s="108" t="s">
        <v>1052</v>
      </c>
      <c r="D99" s="108" t="s">
        <v>1053</v>
      </c>
      <c r="E99" s="108" t="s">
        <v>1053</v>
      </c>
      <c r="F99" s="108" t="s">
        <v>1053</v>
      </c>
      <c r="G99" s="110" t="s">
        <v>922</v>
      </c>
      <c r="H99" s="120">
        <v>1.6619999999999999</v>
      </c>
      <c r="I99" s="121">
        <v>7.42</v>
      </c>
      <c r="J99" s="121">
        <v>2.62</v>
      </c>
      <c r="K99" s="121">
        <v>2.62</v>
      </c>
      <c r="L99" s="122">
        <v>0</v>
      </c>
      <c r="M99" s="123">
        <v>865.45</v>
      </c>
      <c r="N99" s="123">
        <v>7.0000000000000007E-2</v>
      </c>
      <c r="O99" s="123">
        <v>7.0000000000000007E-2</v>
      </c>
    </row>
    <row r="100" spans="1:15" ht="12.75" x14ac:dyDescent="0.2">
      <c r="A100" s="108" t="s">
        <v>1054</v>
      </c>
      <c r="B100" s="108" t="s">
        <v>1054</v>
      </c>
      <c r="C100" s="108" t="s">
        <v>1054</v>
      </c>
      <c r="D100" s="108" t="s">
        <v>1055</v>
      </c>
      <c r="E100" s="108" t="s">
        <v>1055</v>
      </c>
      <c r="F100" s="108" t="s">
        <v>1055</v>
      </c>
      <c r="G100" s="110" t="s">
        <v>923</v>
      </c>
      <c r="H100" s="120">
        <v>2.129</v>
      </c>
      <c r="I100" s="121">
        <v>0.83</v>
      </c>
      <c r="J100" s="121">
        <v>2.85</v>
      </c>
      <c r="K100" s="121">
        <v>2.85</v>
      </c>
      <c r="L100" s="122">
        <v>0</v>
      </c>
      <c r="M100" s="123">
        <v>715.12</v>
      </c>
      <c r="N100" s="123">
        <v>7.0000000000000007E-2</v>
      </c>
      <c r="O100" s="123">
        <v>7.0000000000000007E-2</v>
      </c>
    </row>
    <row r="101" spans="1:15" ht="12.75" x14ac:dyDescent="0.2">
      <c r="A101" s="108" t="s">
        <v>1056</v>
      </c>
      <c r="B101" s="108" t="s">
        <v>1056</v>
      </c>
      <c r="C101" s="108" t="s">
        <v>1056</v>
      </c>
      <c r="D101" s="108" t="s">
        <v>1057</v>
      </c>
      <c r="E101" s="108" t="s">
        <v>1057</v>
      </c>
      <c r="F101" s="108" t="s">
        <v>1057</v>
      </c>
      <c r="G101" s="110" t="s">
        <v>924</v>
      </c>
      <c r="H101" s="120">
        <v>1.276</v>
      </c>
      <c r="I101" s="121">
        <v>6.09</v>
      </c>
      <c r="J101" s="121">
        <v>2.2200000000000002</v>
      </c>
      <c r="K101" s="121">
        <v>2.2200000000000002</v>
      </c>
      <c r="L101" s="122">
        <v>-1.4019999999999999</v>
      </c>
      <c r="M101" s="123">
        <v>121.85</v>
      </c>
      <c r="N101" s="123">
        <v>7.0000000000000007E-2</v>
      </c>
      <c r="O101" s="123">
        <v>7.0000000000000007E-2</v>
      </c>
    </row>
    <row r="102" spans="1:15" ht="12.75" x14ac:dyDescent="0.2">
      <c r="A102" s="108" t="s">
        <v>1058</v>
      </c>
      <c r="B102" s="108" t="s">
        <v>1058</v>
      </c>
      <c r="C102" s="108" t="s">
        <v>1058</v>
      </c>
      <c r="D102" s="108" t="s">
        <v>1059</v>
      </c>
      <c r="E102" s="108" t="s">
        <v>1059</v>
      </c>
      <c r="F102" s="108" t="s">
        <v>1059</v>
      </c>
      <c r="G102" s="110" t="s">
        <v>925</v>
      </c>
      <c r="H102" s="120">
        <v>2.8340000000000001</v>
      </c>
      <c r="I102" s="121">
        <v>0.96</v>
      </c>
      <c r="J102" s="121">
        <v>1.79</v>
      </c>
      <c r="K102" s="121">
        <v>1.79</v>
      </c>
      <c r="L102" s="122">
        <v>0</v>
      </c>
      <c r="M102" s="123">
        <v>692.62</v>
      </c>
      <c r="N102" s="123">
        <v>7.0000000000000007E-2</v>
      </c>
      <c r="O102" s="123">
        <v>7.0000000000000007E-2</v>
      </c>
    </row>
    <row r="103" spans="1:15" ht="12.75" x14ac:dyDescent="0.2">
      <c r="A103" s="108" t="s">
        <v>1060</v>
      </c>
      <c r="B103" s="108" t="s">
        <v>1060</v>
      </c>
      <c r="C103" s="108" t="s">
        <v>1060</v>
      </c>
      <c r="D103" s="108" t="s">
        <v>1061</v>
      </c>
      <c r="E103" s="108" t="s">
        <v>1061</v>
      </c>
      <c r="F103" s="108" t="s">
        <v>1061</v>
      </c>
      <c r="G103" s="110" t="s">
        <v>926</v>
      </c>
      <c r="H103" s="120">
        <v>7.3570000000000002</v>
      </c>
      <c r="I103" s="121">
        <v>13.22</v>
      </c>
      <c r="J103" s="121">
        <v>1.8</v>
      </c>
      <c r="K103" s="121">
        <v>1.8</v>
      </c>
      <c r="L103" s="122">
        <v>0</v>
      </c>
      <c r="M103" s="123">
        <v>1133.0899999999999</v>
      </c>
      <c r="N103" s="123">
        <v>7.0000000000000007E-2</v>
      </c>
      <c r="O103" s="123">
        <v>7.0000000000000007E-2</v>
      </c>
    </row>
    <row r="104" spans="1:15" ht="12.75" x14ac:dyDescent="0.2">
      <c r="A104" s="108" t="s">
        <v>1062</v>
      </c>
      <c r="B104" s="108" t="s">
        <v>1062</v>
      </c>
      <c r="C104" s="108" t="s">
        <v>1062</v>
      </c>
      <c r="D104" s="108" t="s">
        <v>1063</v>
      </c>
      <c r="E104" s="108" t="s">
        <v>1063</v>
      </c>
      <c r="F104" s="108" t="s">
        <v>1063</v>
      </c>
      <c r="G104" s="110" t="s">
        <v>927</v>
      </c>
      <c r="H104" s="120">
        <v>0.441</v>
      </c>
      <c r="I104" s="121">
        <v>3.64</v>
      </c>
      <c r="J104" s="121">
        <v>1.88</v>
      </c>
      <c r="K104" s="121">
        <v>1.88</v>
      </c>
      <c r="L104" s="122">
        <v>0</v>
      </c>
      <c r="M104" s="123">
        <v>607.03</v>
      </c>
      <c r="N104" s="123">
        <v>7.0000000000000007E-2</v>
      </c>
      <c r="O104" s="123">
        <v>7.0000000000000007E-2</v>
      </c>
    </row>
    <row r="105" spans="1:15" ht="12.75" x14ac:dyDescent="0.2">
      <c r="A105" s="108" t="s">
        <v>1064</v>
      </c>
      <c r="B105" s="108" t="s">
        <v>1064</v>
      </c>
      <c r="C105" s="108" t="s">
        <v>1064</v>
      </c>
      <c r="D105" s="108" t="s">
        <v>1065</v>
      </c>
      <c r="E105" s="108" t="s">
        <v>1065</v>
      </c>
      <c r="F105" s="108" t="s">
        <v>1065</v>
      </c>
      <c r="G105" s="110" t="s">
        <v>928</v>
      </c>
      <c r="H105" s="120">
        <v>0.127</v>
      </c>
      <c r="I105" s="121">
        <v>1.57</v>
      </c>
      <c r="J105" s="121">
        <v>2.39</v>
      </c>
      <c r="K105" s="121">
        <v>2.39</v>
      </c>
      <c r="L105" s="122">
        <v>0</v>
      </c>
      <c r="M105" s="123">
        <v>533.44000000000005</v>
      </c>
      <c r="N105" s="123">
        <v>7.0000000000000007E-2</v>
      </c>
      <c r="O105" s="123">
        <v>7.0000000000000007E-2</v>
      </c>
    </row>
    <row r="106" spans="1:15" ht="12.75" x14ac:dyDescent="0.2">
      <c r="A106" s="108" t="s">
        <v>1066</v>
      </c>
      <c r="B106" s="108" t="s">
        <v>1066</v>
      </c>
      <c r="C106" s="108" t="s">
        <v>1066</v>
      </c>
      <c r="D106" s="108" t="s">
        <v>1067</v>
      </c>
      <c r="E106" s="108" t="s">
        <v>1067</v>
      </c>
      <c r="F106" s="108" t="s">
        <v>1067</v>
      </c>
      <c r="G106" s="110" t="s">
        <v>929</v>
      </c>
      <c r="H106" s="120">
        <v>1E-3</v>
      </c>
      <c r="I106" s="121">
        <v>1.91</v>
      </c>
      <c r="J106" s="121">
        <v>1.97</v>
      </c>
      <c r="K106" s="121">
        <v>1.97</v>
      </c>
      <c r="L106" s="122">
        <v>0</v>
      </c>
      <c r="M106" s="123">
        <v>508.65</v>
      </c>
      <c r="N106" s="123">
        <v>7.0000000000000007E-2</v>
      </c>
      <c r="O106" s="123">
        <v>7.0000000000000007E-2</v>
      </c>
    </row>
    <row r="107" spans="1:15" ht="12.75" x14ac:dyDescent="0.2">
      <c r="A107" s="108" t="s">
        <v>1068</v>
      </c>
      <c r="B107" s="108" t="s">
        <v>1068</v>
      </c>
      <c r="C107" s="108" t="s">
        <v>1068</v>
      </c>
      <c r="D107" s="108" t="s">
        <v>1069</v>
      </c>
      <c r="E107" s="108" t="s">
        <v>1069</v>
      </c>
      <c r="F107" s="108" t="s">
        <v>1069</v>
      </c>
      <c r="G107" s="110" t="s">
        <v>930</v>
      </c>
      <c r="H107" s="120">
        <v>3.5369999999999999</v>
      </c>
      <c r="I107" s="121">
        <v>1.68</v>
      </c>
      <c r="J107" s="121">
        <v>2.1800000000000002</v>
      </c>
      <c r="K107" s="121">
        <v>2.1800000000000002</v>
      </c>
      <c r="L107" s="122">
        <v>0</v>
      </c>
      <c r="M107" s="123">
        <v>126.26</v>
      </c>
      <c r="N107" s="123">
        <v>7.0000000000000007E-2</v>
      </c>
      <c r="O107" s="123">
        <v>7.0000000000000007E-2</v>
      </c>
    </row>
    <row r="108" spans="1:15" ht="12.75" x14ac:dyDescent="0.2">
      <c r="A108" s="108" t="s">
        <v>1070</v>
      </c>
      <c r="B108" s="108" t="s">
        <v>1070</v>
      </c>
      <c r="C108" s="108" t="s">
        <v>1070</v>
      </c>
      <c r="D108" s="108" t="s">
        <v>1071</v>
      </c>
      <c r="E108" s="108" t="s">
        <v>1071</v>
      </c>
      <c r="F108" s="108" t="s">
        <v>1071</v>
      </c>
      <c r="G108" s="110" t="s">
        <v>931</v>
      </c>
      <c r="H108" s="120">
        <v>2.129</v>
      </c>
      <c r="I108" s="121">
        <v>2.39</v>
      </c>
      <c r="J108" s="121">
        <v>2.77</v>
      </c>
      <c r="K108" s="121">
        <v>2.77</v>
      </c>
      <c r="L108" s="122">
        <v>0</v>
      </c>
      <c r="M108" s="123">
        <v>420.15</v>
      </c>
      <c r="N108" s="123">
        <v>7.0000000000000007E-2</v>
      </c>
      <c r="O108" s="123">
        <v>7.0000000000000007E-2</v>
      </c>
    </row>
    <row r="109" spans="1:15" ht="12.75" x14ac:dyDescent="0.2">
      <c r="A109" s="108" t="s">
        <v>1072</v>
      </c>
      <c r="B109" s="108" t="s">
        <v>1072</v>
      </c>
      <c r="C109" s="108" t="s">
        <v>1072</v>
      </c>
      <c r="D109" s="108" t="s">
        <v>1073</v>
      </c>
      <c r="E109" s="108" t="s">
        <v>1073</v>
      </c>
      <c r="F109" s="108" t="s">
        <v>1073</v>
      </c>
      <c r="G109" s="110" t="s">
        <v>932</v>
      </c>
      <c r="H109" s="120">
        <v>2.1429999999999998</v>
      </c>
      <c r="I109" s="121">
        <v>1.86</v>
      </c>
      <c r="J109" s="121">
        <v>2.77</v>
      </c>
      <c r="K109" s="121">
        <v>2.77</v>
      </c>
      <c r="L109" s="122">
        <v>0</v>
      </c>
      <c r="M109" s="123">
        <v>432.9</v>
      </c>
      <c r="N109" s="123">
        <v>7.0000000000000007E-2</v>
      </c>
      <c r="O109" s="123">
        <v>7.0000000000000007E-2</v>
      </c>
    </row>
    <row r="110" spans="1:15" ht="12.75" x14ac:dyDescent="0.2">
      <c r="A110" s="108">
        <v>897</v>
      </c>
      <c r="B110" s="108">
        <v>897</v>
      </c>
      <c r="C110" s="108" t="s">
        <v>1429</v>
      </c>
      <c r="D110" s="108">
        <v>951</v>
      </c>
      <c r="E110" s="108">
        <v>951</v>
      </c>
      <c r="F110" s="108" t="s">
        <v>1430</v>
      </c>
      <c r="G110" s="110" t="s">
        <v>1431</v>
      </c>
      <c r="H110" s="120">
        <v>8.9999999999999993E-3</v>
      </c>
      <c r="I110" s="121">
        <v>2.2200000000000002</v>
      </c>
      <c r="J110" s="121">
        <v>2.0699999999999998</v>
      </c>
      <c r="K110" s="121">
        <v>2.0699999999999998</v>
      </c>
      <c r="L110" s="122">
        <v>0</v>
      </c>
      <c r="M110" s="123">
        <v>427.51</v>
      </c>
      <c r="N110" s="123">
        <v>7.0000000000000007E-2</v>
      </c>
      <c r="O110" s="123">
        <v>7.0000000000000007E-2</v>
      </c>
    </row>
    <row r="111" spans="1:15" ht="12.75" x14ac:dyDescent="0.2">
      <c r="A111" s="108" t="s">
        <v>1074</v>
      </c>
      <c r="B111" s="108" t="s">
        <v>1074</v>
      </c>
      <c r="C111" s="108" t="s">
        <v>1074</v>
      </c>
      <c r="D111" s="108" t="s">
        <v>1075</v>
      </c>
      <c r="E111" s="108" t="s">
        <v>1075</v>
      </c>
      <c r="F111" s="108" t="s">
        <v>1075</v>
      </c>
      <c r="G111" s="110" t="s">
        <v>933</v>
      </c>
      <c r="H111" s="120">
        <v>1.0449999999999999</v>
      </c>
      <c r="I111" s="121">
        <v>22.24</v>
      </c>
      <c r="J111" s="121">
        <v>2.2999999999999998</v>
      </c>
      <c r="K111" s="121">
        <v>2.2999999999999998</v>
      </c>
      <c r="L111" s="122">
        <v>0</v>
      </c>
      <c r="M111" s="123">
        <v>978.68</v>
      </c>
      <c r="N111" s="123">
        <v>7.0000000000000007E-2</v>
      </c>
      <c r="O111" s="123">
        <v>7.0000000000000007E-2</v>
      </c>
    </row>
    <row r="112" spans="1:15" ht="12.75" x14ac:dyDescent="0.2">
      <c r="A112" s="108" t="s">
        <v>1076</v>
      </c>
      <c r="B112" s="108" t="s">
        <v>1076</v>
      </c>
      <c r="C112" s="108" t="s">
        <v>1076</v>
      </c>
      <c r="D112" s="108" t="s">
        <v>1077</v>
      </c>
      <c r="E112" s="108" t="s">
        <v>1077</v>
      </c>
      <c r="F112" s="108" t="s">
        <v>1077</v>
      </c>
      <c r="G112" s="110" t="s">
        <v>934</v>
      </c>
      <c r="H112" s="120">
        <v>0</v>
      </c>
      <c r="I112" s="121">
        <v>35.57</v>
      </c>
      <c r="J112" s="121">
        <v>1.79</v>
      </c>
      <c r="K112" s="121">
        <v>1.79</v>
      </c>
      <c r="L112" s="122">
        <v>0</v>
      </c>
      <c r="M112" s="123">
        <v>2371.5700000000002</v>
      </c>
      <c r="N112" s="123">
        <v>7.0000000000000007E-2</v>
      </c>
      <c r="O112" s="123">
        <v>7.0000000000000007E-2</v>
      </c>
    </row>
    <row r="113" spans="1:15" ht="12.75" x14ac:dyDescent="0.2">
      <c r="A113" s="108" t="s">
        <v>1078</v>
      </c>
      <c r="B113" s="108" t="s">
        <v>1078</v>
      </c>
      <c r="C113" s="108" t="s">
        <v>1078</v>
      </c>
      <c r="D113" s="108" t="s">
        <v>1079</v>
      </c>
      <c r="E113" s="108" t="s">
        <v>1079</v>
      </c>
      <c r="F113" s="108" t="s">
        <v>1079</v>
      </c>
      <c r="G113" s="110" t="s">
        <v>935</v>
      </c>
      <c r="H113" s="120">
        <v>2.3490000000000002</v>
      </c>
      <c r="I113" s="121">
        <v>6.39</v>
      </c>
      <c r="J113" s="121">
        <v>1.79</v>
      </c>
      <c r="K113" s="121">
        <v>1.79</v>
      </c>
      <c r="L113" s="122">
        <v>0</v>
      </c>
      <c r="M113" s="123">
        <v>409.15</v>
      </c>
      <c r="N113" s="123">
        <v>7.0000000000000007E-2</v>
      </c>
      <c r="O113" s="123">
        <v>7.0000000000000007E-2</v>
      </c>
    </row>
    <row r="114" spans="1:15" ht="12.75" x14ac:dyDescent="0.2">
      <c r="A114" s="108" t="s">
        <v>1080</v>
      </c>
      <c r="B114" s="108" t="s">
        <v>1080</v>
      </c>
      <c r="C114" s="108" t="s">
        <v>1080</v>
      </c>
      <c r="D114" s="108" t="s">
        <v>1081</v>
      </c>
      <c r="E114" s="108" t="s">
        <v>1081</v>
      </c>
      <c r="F114" s="108" t="s">
        <v>1081</v>
      </c>
      <c r="G114" s="110" t="s">
        <v>936</v>
      </c>
      <c r="H114" s="120">
        <v>0</v>
      </c>
      <c r="I114" s="121">
        <v>3.27</v>
      </c>
      <c r="J114" s="121">
        <v>2.15</v>
      </c>
      <c r="K114" s="121">
        <v>2.15</v>
      </c>
      <c r="L114" s="122">
        <v>0</v>
      </c>
      <c r="M114" s="123">
        <v>654</v>
      </c>
      <c r="N114" s="123">
        <v>7.0000000000000007E-2</v>
      </c>
      <c r="O114" s="123">
        <v>7.0000000000000007E-2</v>
      </c>
    </row>
    <row r="115" spans="1:15" ht="12.75" x14ac:dyDescent="0.2">
      <c r="A115" s="108" t="s">
        <v>1082</v>
      </c>
      <c r="B115" s="108" t="s">
        <v>1082</v>
      </c>
      <c r="C115" s="108" t="s">
        <v>1082</v>
      </c>
      <c r="D115" s="108" t="s">
        <v>1083</v>
      </c>
      <c r="E115" s="108" t="s">
        <v>1083</v>
      </c>
      <c r="F115" s="108" t="s">
        <v>1083</v>
      </c>
      <c r="G115" s="110" t="s">
        <v>937</v>
      </c>
      <c r="H115" s="120">
        <v>2.3E-2</v>
      </c>
      <c r="I115" s="121">
        <v>12</v>
      </c>
      <c r="J115" s="121">
        <v>2.4900000000000002</v>
      </c>
      <c r="K115" s="121">
        <v>2.4900000000000002</v>
      </c>
      <c r="L115" s="122">
        <v>0</v>
      </c>
      <c r="M115" s="123">
        <v>7199.77</v>
      </c>
      <c r="N115" s="123">
        <v>7.0000000000000007E-2</v>
      </c>
      <c r="O115" s="123">
        <v>7.0000000000000007E-2</v>
      </c>
    </row>
    <row r="116" spans="1:15" ht="12.75" x14ac:dyDescent="0.2">
      <c r="A116" s="108" t="s">
        <v>1084</v>
      </c>
      <c r="B116" s="108" t="s">
        <v>1084</v>
      </c>
      <c r="C116" s="108" t="s">
        <v>1084</v>
      </c>
      <c r="D116" s="108" t="s">
        <v>1085</v>
      </c>
      <c r="E116" s="108" t="s">
        <v>1085</v>
      </c>
      <c r="F116" s="108" t="s">
        <v>1085</v>
      </c>
      <c r="G116" s="110" t="s">
        <v>938</v>
      </c>
      <c r="H116" s="120">
        <v>0.34</v>
      </c>
      <c r="I116" s="121">
        <v>7.46</v>
      </c>
      <c r="J116" s="121">
        <v>2.2999999999999998</v>
      </c>
      <c r="K116" s="121">
        <v>2.2999999999999998</v>
      </c>
      <c r="L116" s="122">
        <v>0</v>
      </c>
      <c r="M116" s="123">
        <v>1481.18</v>
      </c>
      <c r="N116" s="123">
        <v>7.0000000000000007E-2</v>
      </c>
      <c r="O116" s="123">
        <v>7.0000000000000007E-2</v>
      </c>
    </row>
    <row r="117" spans="1:15" ht="12.75" x14ac:dyDescent="0.2">
      <c r="A117" s="108" t="s">
        <v>1086</v>
      </c>
      <c r="B117" s="108" t="s">
        <v>1086</v>
      </c>
      <c r="C117" s="108" t="s">
        <v>1086</v>
      </c>
      <c r="D117" s="108" t="s">
        <v>1087</v>
      </c>
      <c r="E117" s="108" t="s">
        <v>1087</v>
      </c>
      <c r="F117" s="108" t="s">
        <v>1087</v>
      </c>
      <c r="G117" s="110" t="s">
        <v>939</v>
      </c>
      <c r="H117" s="120">
        <v>1.4E-2</v>
      </c>
      <c r="I117" s="121">
        <v>4.53</v>
      </c>
      <c r="J117" s="121">
        <v>1.89</v>
      </c>
      <c r="K117" s="121">
        <v>1.89</v>
      </c>
      <c r="L117" s="122">
        <v>0</v>
      </c>
      <c r="M117" s="123">
        <v>453.08</v>
      </c>
      <c r="N117" s="123">
        <v>7.0000000000000007E-2</v>
      </c>
      <c r="O117" s="123">
        <v>7.0000000000000007E-2</v>
      </c>
    </row>
    <row r="118" spans="1:15" ht="12.75" x14ac:dyDescent="0.2">
      <c r="A118" s="108" t="s">
        <v>1088</v>
      </c>
      <c r="B118" s="108" t="s">
        <v>1088</v>
      </c>
      <c r="C118" s="108" t="s">
        <v>1088</v>
      </c>
      <c r="D118" s="108" t="s">
        <v>1089</v>
      </c>
      <c r="E118" s="108" t="s">
        <v>1089</v>
      </c>
      <c r="F118" s="108" t="s">
        <v>1089</v>
      </c>
      <c r="G118" s="110" t="s">
        <v>940</v>
      </c>
      <c r="H118" s="120">
        <v>0.34699999999999998</v>
      </c>
      <c r="I118" s="121">
        <v>62.52</v>
      </c>
      <c r="J118" s="121">
        <v>2.4300000000000002</v>
      </c>
      <c r="K118" s="121">
        <v>2.4300000000000002</v>
      </c>
      <c r="L118" s="122">
        <v>0</v>
      </c>
      <c r="M118" s="123">
        <v>625.15</v>
      </c>
      <c r="N118" s="123">
        <v>7.0000000000000007E-2</v>
      </c>
      <c r="O118" s="123">
        <v>7.0000000000000007E-2</v>
      </c>
    </row>
    <row r="119" spans="1:15" ht="12.75" x14ac:dyDescent="0.2">
      <c r="A119" s="108" t="s">
        <v>1090</v>
      </c>
      <c r="B119" s="108" t="s">
        <v>1090</v>
      </c>
      <c r="C119" s="108" t="s">
        <v>1090</v>
      </c>
      <c r="D119" s="108" t="s">
        <v>1091</v>
      </c>
      <c r="E119" s="108" t="s">
        <v>1091</v>
      </c>
      <c r="F119" s="108" t="s">
        <v>1091</v>
      </c>
      <c r="G119" s="110" t="s">
        <v>941</v>
      </c>
      <c r="H119" s="120">
        <v>0.104</v>
      </c>
      <c r="I119" s="121">
        <v>10.45</v>
      </c>
      <c r="J119" s="121">
        <v>1.79</v>
      </c>
      <c r="K119" s="121">
        <v>1.79</v>
      </c>
      <c r="L119" s="122">
        <v>0</v>
      </c>
      <c r="M119" s="123">
        <v>1624.9</v>
      </c>
      <c r="N119" s="123">
        <v>7.0000000000000007E-2</v>
      </c>
      <c r="O119" s="123">
        <v>7.0000000000000007E-2</v>
      </c>
    </row>
    <row r="120" spans="1:15" ht="12.75" x14ac:dyDescent="0.2">
      <c r="A120" s="108" t="s">
        <v>1092</v>
      </c>
      <c r="B120" s="108" t="s">
        <v>1092</v>
      </c>
      <c r="C120" s="108" t="s">
        <v>1092</v>
      </c>
      <c r="D120" s="108" t="s">
        <v>1093</v>
      </c>
      <c r="E120" s="108" t="s">
        <v>1093</v>
      </c>
      <c r="F120" s="108" t="s">
        <v>1093</v>
      </c>
      <c r="G120" s="110" t="s">
        <v>942</v>
      </c>
      <c r="H120" s="120">
        <v>1.631</v>
      </c>
      <c r="I120" s="121">
        <v>4.58</v>
      </c>
      <c r="J120" s="121">
        <v>2.62</v>
      </c>
      <c r="K120" s="121">
        <v>2.62</v>
      </c>
      <c r="L120" s="122">
        <v>0</v>
      </c>
      <c r="M120" s="123">
        <v>572.11</v>
      </c>
      <c r="N120" s="123">
        <v>7.0000000000000007E-2</v>
      </c>
      <c r="O120" s="123">
        <v>7.0000000000000007E-2</v>
      </c>
    </row>
    <row r="121" spans="1:15" ht="12.75" x14ac:dyDescent="0.2">
      <c r="A121" s="108" t="s">
        <v>1094</v>
      </c>
      <c r="B121" s="108" t="s">
        <v>1094</v>
      </c>
      <c r="C121" s="108" t="s">
        <v>1094</v>
      </c>
      <c r="D121" s="108" t="s">
        <v>1095</v>
      </c>
      <c r="E121" s="108" t="s">
        <v>1095</v>
      </c>
      <c r="F121" s="108" t="s">
        <v>1095</v>
      </c>
      <c r="G121" s="110" t="s">
        <v>943</v>
      </c>
      <c r="H121" s="120">
        <v>0.104</v>
      </c>
      <c r="I121" s="121">
        <v>7.32</v>
      </c>
      <c r="J121" s="121">
        <v>1.79</v>
      </c>
      <c r="K121" s="121">
        <v>1.79</v>
      </c>
      <c r="L121" s="122">
        <v>0</v>
      </c>
      <c r="M121" s="123">
        <v>1138.99</v>
      </c>
      <c r="N121" s="123">
        <v>7.0000000000000007E-2</v>
      </c>
      <c r="O121" s="123">
        <v>7.0000000000000007E-2</v>
      </c>
    </row>
    <row r="122" spans="1:15" ht="12.75" x14ac:dyDescent="0.2">
      <c r="A122" s="108" t="s">
        <v>1096</v>
      </c>
      <c r="B122" s="108" t="s">
        <v>1096</v>
      </c>
      <c r="C122" s="108" t="s">
        <v>1096</v>
      </c>
      <c r="D122" s="108" t="s">
        <v>1097</v>
      </c>
      <c r="E122" s="108" t="s">
        <v>1097</v>
      </c>
      <c r="F122" s="108" t="s">
        <v>1097</v>
      </c>
      <c r="G122" s="110" t="s">
        <v>944</v>
      </c>
      <c r="H122" s="120">
        <v>0</v>
      </c>
      <c r="I122" s="121">
        <v>2.25</v>
      </c>
      <c r="J122" s="121">
        <v>2.17</v>
      </c>
      <c r="K122" s="121">
        <v>2.17</v>
      </c>
      <c r="L122" s="122">
        <v>0</v>
      </c>
      <c r="M122" s="123">
        <v>449.63</v>
      </c>
      <c r="N122" s="123">
        <v>7.0000000000000007E-2</v>
      </c>
      <c r="O122" s="123">
        <v>7.0000000000000007E-2</v>
      </c>
    </row>
    <row r="123" spans="1:15" ht="12.75" x14ac:dyDescent="0.2">
      <c r="A123" s="108">
        <v>898</v>
      </c>
      <c r="B123" s="108">
        <v>898</v>
      </c>
      <c r="C123" s="108" t="s">
        <v>1432</v>
      </c>
      <c r="D123" s="108">
        <v>952</v>
      </c>
      <c r="E123" s="108">
        <v>952</v>
      </c>
      <c r="F123" s="108" t="s">
        <v>1433</v>
      </c>
      <c r="G123" s="110" t="s">
        <v>1434</v>
      </c>
      <c r="H123" s="120">
        <v>0</v>
      </c>
      <c r="I123" s="121">
        <v>13.61</v>
      </c>
      <c r="J123" s="121">
        <v>1.98</v>
      </c>
      <c r="K123" s="121">
        <v>1.98</v>
      </c>
      <c r="L123" s="122">
        <v>0</v>
      </c>
      <c r="M123" s="123">
        <v>861.29</v>
      </c>
      <c r="N123" s="123">
        <v>7.0000000000000007E-2</v>
      </c>
      <c r="O123" s="123">
        <v>7.0000000000000007E-2</v>
      </c>
    </row>
    <row r="124" spans="1:15" ht="12.75" x14ac:dyDescent="0.2">
      <c r="A124" s="108" t="s">
        <v>1098</v>
      </c>
      <c r="B124" s="108" t="s">
        <v>1098</v>
      </c>
      <c r="C124" s="108" t="s">
        <v>1098</v>
      </c>
      <c r="D124" s="108" t="s">
        <v>1099</v>
      </c>
      <c r="E124" s="108" t="s">
        <v>1099</v>
      </c>
      <c r="F124" s="108" t="s">
        <v>1099</v>
      </c>
      <c r="G124" s="110" t="s">
        <v>945</v>
      </c>
      <c r="H124" s="120">
        <v>0</v>
      </c>
      <c r="I124" s="121">
        <v>2.62</v>
      </c>
      <c r="J124" s="121">
        <v>1.93</v>
      </c>
      <c r="K124" s="121">
        <v>1.93</v>
      </c>
      <c r="L124" s="122">
        <v>0</v>
      </c>
      <c r="M124" s="123">
        <v>459.03</v>
      </c>
      <c r="N124" s="123">
        <v>7.0000000000000007E-2</v>
      </c>
      <c r="O124" s="123">
        <v>7.0000000000000007E-2</v>
      </c>
    </row>
    <row r="125" spans="1:15" ht="12.75" x14ac:dyDescent="0.2">
      <c r="A125" s="108" t="s">
        <v>1100</v>
      </c>
      <c r="B125" s="108" t="s">
        <v>1100</v>
      </c>
      <c r="C125" s="108" t="s">
        <v>1100</v>
      </c>
      <c r="D125" s="108" t="s">
        <v>1101</v>
      </c>
      <c r="E125" s="108" t="s">
        <v>1101</v>
      </c>
      <c r="F125" s="108" t="s">
        <v>1101</v>
      </c>
      <c r="G125" s="110" t="s">
        <v>946</v>
      </c>
      <c r="H125" s="120">
        <v>0</v>
      </c>
      <c r="I125" s="121">
        <v>4.12</v>
      </c>
      <c r="J125" s="121">
        <v>2.0499999999999998</v>
      </c>
      <c r="K125" s="121">
        <v>2.0499999999999998</v>
      </c>
      <c r="L125" s="122">
        <v>-0.47099999999999997</v>
      </c>
      <c r="M125" s="123">
        <v>433.08</v>
      </c>
      <c r="N125" s="123">
        <v>7.0000000000000007E-2</v>
      </c>
      <c r="O125" s="123">
        <v>7.0000000000000007E-2</v>
      </c>
    </row>
    <row r="126" spans="1:15" ht="12.75" x14ac:dyDescent="0.2">
      <c r="A126" s="108">
        <v>896</v>
      </c>
      <c r="B126" s="108">
        <v>896</v>
      </c>
      <c r="C126" s="108">
        <v>2100041195090</v>
      </c>
      <c r="D126" s="108">
        <v>950</v>
      </c>
      <c r="E126" s="108">
        <v>950</v>
      </c>
      <c r="F126" s="108">
        <v>2100041195106</v>
      </c>
      <c r="G126" s="110" t="s">
        <v>1428</v>
      </c>
      <c r="H126" s="120">
        <v>0</v>
      </c>
      <c r="I126" s="121">
        <v>10.6</v>
      </c>
      <c r="J126" s="121">
        <v>2.0699999999999998</v>
      </c>
      <c r="K126" s="121">
        <v>2.0699999999999998</v>
      </c>
      <c r="L126" s="122">
        <v>0</v>
      </c>
      <c r="M126" s="123">
        <v>402.65</v>
      </c>
      <c r="N126" s="123">
        <v>7.0000000000000007E-2</v>
      </c>
      <c r="O126" s="123">
        <v>7.0000000000000007E-2</v>
      </c>
    </row>
    <row r="127" spans="1:15" ht="12.75" x14ac:dyDescent="0.2">
      <c r="A127" s="108" t="s">
        <v>1102</v>
      </c>
      <c r="B127" s="108" t="s">
        <v>1102</v>
      </c>
      <c r="C127" s="108" t="s">
        <v>1102</v>
      </c>
      <c r="D127" s="108" t="s">
        <v>1103</v>
      </c>
      <c r="E127" s="108" t="s">
        <v>1103</v>
      </c>
      <c r="F127" s="108" t="s">
        <v>1103</v>
      </c>
      <c r="G127" s="110" t="s">
        <v>947</v>
      </c>
      <c r="H127" s="120">
        <v>2.8340000000000001</v>
      </c>
      <c r="I127" s="121">
        <v>10.86</v>
      </c>
      <c r="J127" s="121">
        <v>1.79</v>
      </c>
      <c r="K127" s="121">
        <v>1.79</v>
      </c>
      <c r="L127" s="122">
        <v>0</v>
      </c>
      <c r="M127" s="123">
        <v>1086.27</v>
      </c>
      <c r="N127" s="123">
        <v>7.0000000000000007E-2</v>
      </c>
      <c r="O127" s="123">
        <v>7.0000000000000007E-2</v>
      </c>
    </row>
    <row r="128" spans="1:15" ht="12.75" x14ac:dyDescent="0.2">
      <c r="A128" s="108" t="s">
        <v>1104</v>
      </c>
      <c r="B128" s="108" t="s">
        <v>1104</v>
      </c>
      <c r="C128" s="108" t="s">
        <v>1104</v>
      </c>
      <c r="D128" s="108" t="s">
        <v>1105</v>
      </c>
      <c r="E128" s="108" t="s">
        <v>1105</v>
      </c>
      <c r="F128" s="108" t="s">
        <v>1105</v>
      </c>
      <c r="G128" s="110" t="s">
        <v>948</v>
      </c>
      <c r="H128" s="120">
        <v>0</v>
      </c>
      <c r="I128" s="121">
        <v>8.57</v>
      </c>
      <c r="J128" s="121">
        <v>1.95</v>
      </c>
      <c r="K128" s="121">
        <v>1.95</v>
      </c>
      <c r="L128" s="122">
        <v>0</v>
      </c>
      <c r="M128" s="123">
        <v>428.63</v>
      </c>
      <c r="N128" s="123">
        <v>7.0000000000000007E-2</v>
      </c>
      <c r="O128" s="123">
        <v>7.0000000000000007E-2</v>
      </c>
    </row>
    <row r="129" spans="1:15" ht="12.75" x14ac:dyDescent="0.2">
      <c r="A129" s="108" t="s">
        <v>1106</v>
      </c>
      <c r="B129" s="108" t="s">
        <v>1106</v>
      </c>
      <c r="C129" s="108" t="s">
        <v>1106</v>
      </c>
      <c r="D129" s="108" t="s">
        <v>1107</v>
      </c>
      <c r="E129" s="108" t="s">
        <v>1107</v>
      </c>
      <c r="F129" s="108" t="s">
        <v>1107</v>
      </c>
      <c r="G129" s="110" t="s">
        <v>949</v>
      </c>
      <c r="H129" s="120">
        <v>2.0579999999999998</v>
      </c>
      <c r="I129" s="121">
        <v>1.03</v>
      </c>
      <c r="J129" s="121">
        <v>2.61</v>
      </c>
      <c r="K129" s="121">
        <v>2.61</v>
      </c>
      <c r="L129" s="122">
        <v>0</v>
      </c>
      <c r="M129" s="123">
        <v>412.21</v>
      </c>
      <c r="N129" s="123">
        <v>7.0000000000000007E-2</v>
      </c>
      <c r="O129" s="123">
        <v>7.0000000000000007E-2</v>
      </c>
    </row>
    <row r="130" spans="1:15" ht="12.75" customHeight="1" x14ac:dyDescent="0.2">
      <c r="A130" s="106"/>
      <c r="B130" s="107"/>
      <c r="C130" s="108"/>
      <c r="D130" s="106"/>
      <c r="E130" s="109"/>
      <c r="F130" s="108"/>
      <c r="G130" s="110"/>
      <c r="H130" s="120"/>
      <c r="I130" s="121"/>
      <c r="J130" s="121"/>
      <c r="K130" s="121"/>
      <c r="L130" s="122"/>
      <c r="M130" s="123"/>
      <c r="N130" s="123"/>
      <c r="O130" s="123"/>
    </row>
    <row r="131" spans="1:15" ht="12.75" customHeight="1" x14ac:dyDescent="0.2">
      <c r="A131" s="106"/>
      <c r="B131" s="107"/>
      <c r="C131" s="108"/>
      <c r="D131" s="106"/>
      <c r="E131" s="109"/>
      <c r="F131" s="108"/>
      <c r="G131" s="110"/>
      <c r="H131" s="120"/>
      <c r="I131" s="121"/>
      <c r="J131" s="121"/>
      <c r="K131" s="121"/>
      <c r="L131" s="122"/>
      <c r="M131" s="123"/>
      <c r="N131" s="123"/>
      <c r="O131" s="123"/>
    </row>
    <row r="132" spans="1:15" ht="12.75" customHeight="1" x14ac:dyDescent="0.2">
      <c r="A132" s="106"/>
      <c r="B132" s="107"/>
      <c r="C132" s="108"/>
      <c r="D132" s="106"/>
      <c r="E132" s="109"/>
      <c r="F132" s="108"/>
      <c r="G132" s="110"/>
      <c r="H132" s="120"/>
      <c r="I132" s="121"/>
      <c r="J132" s="121"/>
      <c r="K132" s="121"/>
      <c r="L132" s="122"/>
      <c r="M132" s="123"/>
      <c r="N132" s="123"/>
      <c r="O132" s="123"/>
    </row>
    <row r="133" spans="1:15" ht="12.75" customHeight="1" x14ac:dyDescent="0.2">
      <c r="A133" s="106"/>
      <c r="B133" s="107"/>
      <c r="C133" s="108"/>
      <c r="D133" s="106"/>
      <c r="E133" s="109"/>
      <c r="F133" s="108"/>
      <c r="G133" s="110"/>
      <c r="H133" s="120"/>
      <c r="I133" s="121"/>
      <c r="J133" s="121"/>
      <c r="K133" s="121"/>
      <c r="L133" s="122"/>
      <c r="M133" s="123"/>
      <c r="N133" s="123"/>
      <c r="O133" s="123"/>
    </row>
    <row r="134" spans="1:15" ht="12.75" customHeight="1" x14ac:dyDescent="0.2">
      <c r="A134" s="106"/>
      <c r="B134" s="107"/>
      <c r="C134" s="108"/>
      <c r="D134" s="106"/>
      <c r="E134" s="109"/>
      <c r="F134" s="108"/>
      <c r="G134" s="110"/>
      <c r="H134" s="120"/>
      <c r="I134" s="121"/>
      <c r="J134" s="121"/>
      <c r="K134" s="121"/>
      <c r="L134" s="122"/>
      <c r="M134" s="123"/>
      <c r="N134" s="123"/>
      <c r="O134" s="123"/>
    </row>
    <row r="135" spans="1:15" ht="12.75" customHeight="1" x14ac:dyDescent="0.2">
      <c r="A135" s="106"/>
      <c r="B135" s="107"/>
      <c r="C135" s="108"/>
      <c r="D135" s="106"/>
      <c r="E135" s="109"/>
      <c r="F135" s="108"/>
      <c r="G135" s="110"/>
      <c r="H135" s="120"/>
      <c r="I135" s="121"/>
      <c r="J135" s="121"/>
      <c r="K135" s="121"/>
      <c r="L135" s="122"/>
      <c r="M135" s="123"/>
      <c r="N135" s="123"/>
      <c r="O135" s="123"/>
    </row>
    <row r="136" spans="1:15" ht="12.75" customHeight="1" x14ac:dyDescent="0.2">
      <c r="A136" s="106"/>
      <c r="B136" s="107"/>
      <c r="C136" s="108"/>
      <c r="D136" s="106"/>
      <c r="E136" s="109"/>
      <c r="F136" s="108"/>
      <c r="G136" s="110"/>
      <c r="H136" s="120"/>
      <c r="I136" s="121"/>
      <c r="J136" s="121"/>
      <c r="K136" s="121"/>
      <c r="L136" s="122"/>
      <c r="M136" s="123"/>
      <c r="N136" s="123"/>
      <c r="O136" s="123"/>
    </row>
    <row r="137" spans="1:15" ht="12.75" customHeight="1" x14ac:dyDescent="0.2">
      <c r="A137" s="106"/>
      <c r="B137" s="107"/>
      <c r="C137" s="108"/>
      <c r="D137" s="106"/>
      <c r="E137" s="109"/>
      <c r="F137" s="108"/>
      <c r="G137" s="110"/>
      <c r="H137" s="120"/>
      <c r="I137" s="121"/>
      <c r="J137" s="121"/>
      <c r="K137" s="121"/>
      <c r="L137" s="122"/>
      <c r="M137" s="123"/>
      <c r="N137" s="123"/>
      <c r="O137" s="123"/>
    </row>
    <row r="138" spans="1:15" ht="12.75" customHeight="1" x14ac:dyDescent="0.2">
      <c r="A138" s="106"/>
      <c r="B138" s="107"/>
      <c r="C138" s="108"/>
      <c r="D138" s="106"/>
      <c r="E138" s="109"/>
      <c r="F138" s="108"/>
      <c r="G138" s="110"/>
      <c r="H138" s="120"/>
      <c r="I138" s="121"/>
      <c r="J138" s="121"/>
      <c r="K138" s="121"/>
      <c r="L138" s="122"/>
      <c r="M138" s="123"/>
      <c r="N138" s="123"/>
      <c r="O138" s="123"/>
    </row>
    <row r="139" spans="1:15" ht="12.75" customHeight="1" x14ac:dyDescent="0.2">
      <c r="A139" s="106"/>
      <c r="B139" s="107"/>
      <c r="C139" s="108"/>
      <c r="D139" s="106"/>
      <c r="E139" s="109"/>
      <c r="F139" s="108"/>
      <c r="G139" s="110"/>
      <c r="H139" s="120"/>
      <c r="I139" s="121"/>
      <c r="J139" s="121"/>
      <c r="K139" s="121"/>
      <c r="L139" s="122"/>
      <c r="M139" s="123"/>
      <c r="N139" s="123"/>
      <c r="O139" s="123"/>
    </row>
    <row r="140" spans="1:15" ht="12.75" customHeight="1" x14ac:dyDescent="0.2">
      <c r="A140" s="106"/>
      <c r="B140" s="107"/>
      <c r="C140" s="108"/>
      <c r="D140" s="106"/>
      <c r="E140" s="109"/>
      <c r="F140" s="108"/>
      <c r="G140" s="110"/>
      <c r="H140" s="120"/>
      <c r="I140" s="121"/>
      <c r="J140" s="121"/>
      <c r="K140" s="121"/>
      <c r="L140" s="122"/>
      <c r="M140" s="123"/>
      <c r="N140" s="123"/>
      <c r="O140" s="123"/>
    </row>
    <row r="141" spans="1:15" ht="12.75" customHeight="1" x14ac:dyDescent="0.2">
      <c r="A141" s="106"/>
      <c r="B141" s="107"/>
      <c r="C141" s="108"/>
      <c r="D141" s="106"/>
      <c r="E141" s="109"/>
      <c r="F141" s="108"/>
      <c r="G141" s="110"/>
      <c r="H141" s="120"/>
      <c r="I141" s="121"/>
      <c r="J141" s="121"/>
      <c r="K141" s="121"/>
      <c r="L141" s="122"/>
      <c r="M141" s="123"/>
      <c r="N141" s="123"/>
      <c r="O141" s="123"/>
    </row>
    <row r="142" spans="1:15" ht="12.75" customHeight="1" x14ac:dyDescent="0.2">
      <c r="A142" s="106"/>
      <c r="B142" s="107"/>
      <c r="C142" s="108"/>
      <c r="D142" s="106"/>
      <c r="E142" s="109"/>
      <c r="F142" s="108"/>
      <c r="G142" s="110"/>
      <c r="H142" s="120"/>
      <c r="I142" s="121"/>
      <c r="J142" s="121"/>
      <c r="K142" s="121"/>
      <c r="L142" s="122"/>
      <c r="M142" s="123"/>
      <c r="N142" s="123"/>
      <c r="O142" s="123"/>
    </row>
    <row r="143" spans="1:15" ht="12.75" customHeight="1" x14ac:dyDescent="0.2">
      <c r="A143" s="106"/>
      <c r="B143" s="107"/>
      <c r="C143" s="108"/>
      <c r="D143" s="106"/>
      <c r="E143" s="109"/>
      <c r="F143" s="108"/>
      <c r="G143" s="110"/>
      <c r="H143" s="120"/>
      <c r="I143" s="121"/>
      <c r="J143" s="121"/>
      <c r="K143" s="121"/>
      <c r="L143" s="122"/>
      <c r="M143" s="123"/>
      <c r="N143" s="123"/>
      <c r="O143" s="123"/>
    </row>
    <row r="144" spans="1:15" ht="12.75" customHeight="1" x14ac:dyDescent="0.2">
      <c r="A144" s="106"/>
      <c r="B144" s="107"/>
      <c r="C144" s="108"/>
      <c r="D144" s="106"/>
      <c r="E144" s="109"/>
      <c r="F144" s="108"/>
      <c r="G144" s="110"/>
      <c r="H144" s="120"/>
      <c r="I144" s="121"/>
      <c r="J144" s="121"/>
      <c r="K144" s="121"/>
      <c r="L144" s="122"/>
      <c r="M144" s="123"/>
      <c r="N144" s="123"/>
      <c r="O144" s="123"/>
    </row>
    <row r="145" spans="1:15" ht="12.75" customHeight="1" x14ac:dyDescent="0.2">
      <c r="A145" s="106"/>
      <c r="B145" s="107"/>
      <c r="C145" s="108"/>
      <c r="D145" s="106"/>
      <c r="E145" s="109"/>
      <c r="F145" s="108"/>
      <c r="G145" s="110"/>
      <c r="H145" s="120"/>
      <c r="I145" s="121"/>
      <c r="J145" s="121"/>
      <c r="K145" s="121"/>
      <c r="L145" s="122"/>
      <c r="M145" s="123"/>
      <c r="N145" s="123"/>
      <c r="O145" s="123"/>
    </row>
    <row r="146" spans="1:15" ht="12.75" customHeight="1" x14ac:dyDescent="0.2">
      <c r="A146" s="106"/>
      <c r="B146" s="107"/>
      <c r="C146" s="108"/>
      <c r="D146" s="106"/>
      <c r="E146" s="109"/>
      <c r="F146" s="108"/>
      <c r="G146" s="110"/>
      <c r="H146" s="120"/>
      <c r="I146" s="121"/>
      <c r="J146" s="121"/>
      <c r="K146" s="121"/>
      <c r="L146" s="122"/>
      <c r="M146" s="123"/>
      <c r="N146" s="123"/>
      <c r="O146" s="123"/>
    </row>
    <row r="147" spans="1:15" ht="12.75" customHeight="1" x14ac:dyDescent="0.2">
      <c r="A147" s="106"/>
      <c r="B147" s="107"/>
      <c r="C147" s="108"/>
      <c r="D147" s="106"/>
      <c r="E147" s="109"/>
      <c r="F147" s="108"/>
      <c r="G147" s="110"/>
      <c r="H147" s="120"/>
      <c r="I147" s="121"/>
      <c r="J147" s="121"/>
      <c r="K147" s="121"/>
      <c r="L147" s="122"/>
      <c r="M147" s="123"/>
      <c r="N147" s="123"/>
      <c r="O147" s="123"/>
    </row>
    <row r="148" spans="1:15" ht="12.75" customHeight="1" x14ac:dyDescent="0.2">
      <c r="A148" s="106"/>
      <c r="B148" s="107"/>
      <c r="C148" s="108"/>
      <c r="D148" s="106"/>
      <c r="E148" s="109"/>
      <c r="F148" s="108"/>
      <c r="G148" s="110"/>
      <c r="H148" s="120"/>
      <c r="I148" s="121"/>
      <c r="J148" s="121"/>
      <c r="K148" s="121"/>
      <c r="L148" s="122"/>
      <c r="M148" s="123"/>
      <c r="N148" s="123"/>
      <c r="O148" s="123"/>
    </row>
    <row r="149" spans="1:15" ht="12.75" customHeight="1" x14ac:dyDescent="0.2">
      <c r="A149" s="106"/>
      <c r="B149" s="107"/>
      <c r="C149" s="108"/>
      <c r="D149" s="106"/>
      <c r="E149" s="109"/>
      <c r="F149" s="108"/>
      <c r="G149" s="110"/>
      <c r="H149" s="120"/>
      <c r="I149" s="121"/>
      <c r="J149" s="121"/>
      <c r="K149" s="121"/>
      <c r="L149" s="122"/>
      <c r="M149" s="123"/>
      <c r="N149" s="123"/>
      <c r="O149" s="123"/>
    </row>
    <row r="150" spans="1:15" ht="12.75" customHeight="1" x14ac:dyDescent="0.2">
      <c r="A150" s="106"/>
      <c r="B150" s="107"/>
      <c r="C150" s="108"/>
      <c r="D150" s="106"/>
      <c r="E150" s="109"/>
      <c r="F150" s="108"/>
      <c r="G150" s="110"/>
      <c r="H150" s="120"/>
      <c r="I150" s="121"/>
      <c r="J150" s="121"/>
      <c r="K150" s="121"/>
      <c r="L150" s="122"/>
      <c r="M150" s="123"/>
      <c r="N150" s="123"/>
      <c r="O150" s="123"/>
    </row>
    <row r="151" spans="1:15" ht="12.75" customHeight="1" x14ac:dyDescent="0.2">
      <c r="A151" s="106"/>
      <c r="B151" s="107"/>
      <c r="C151" s="108"/>
      <c r="D151" s="106"/>
      <c r="E151" s="109"/>
      <c r="F151" s="108"/>
      <c r="G151" s="110"/>
      <c r="H151" s="120"/>
      <c r="I151" s="121"/>
      <c r="J151" s="121"/>
      <c r="K151" s="121"/>
      <c r="L151" s="122"/>
      <c r="M151" s="123"/>
      <c r="N151" s="123"/>
      <c r="O151" s="123"/>
    </row>
    <row r="152" spans="1:15" ht="12.75" customHeight="1" x14ac:dyDescent="0.2">
      <c r="A152" s="106"/>
      <c r="B152" s="107"/>
      <c r="C152" s="108"/>
      <c r="D152" s="106"/>
      <c r="E152" s="109"/>
      <c r="F152" s="108"/>
      <c r="G152" s="110"/>
      <c r="H152" s="120"/>
      <c r="I152" s="121"/>
      <c r="J152" s="121"/>
      <c r="K152" s="121"/>
      <c r="L152" s="122"/>
      <c r="M152" s="123"/>
      <c r="N152" s="123"/>
      <c r="O152" s="123"/>
    </row>
    <row r="153" spans="1:15" ht="12.75" customHeight="1" x14ac:dyDescent="0.2">
      <c r="A153" s="106"/>
      <c r="B153" s="107"/>
      <c r="C153" s="108"/>
      <c r="D153" s="106"/>
      <c r="E153" s="111"/>
      <c r="F153" s="108"/>
      <c r="G153" s="110"/>
      <c r="H153" s="120"/>
      <c r="I153" s="121"/>
      <c r="J153" s="121"/>
      <c r="K153" s="121"/>
      <c r="L153" s="122"/>
      <c r="M153" s="123"/>
      <c r="N153" s="123"/>
      <c r="O153" s="123"/>
    </row>
    <row r="154" spans="1:15" ht="12.75" customHeight="1" x14ac:dyDescent="0.2">
      <c r="A154" s="106"/>
      <c r="B154" s="107"/>
      <c r="C154" s="108"/>
      <c r="D154" s="106"/>
      <c r="E154" s="111"/>
      <c r="F154" s="108"/>
      <c r="G154" s="110"/>
      <c r="H154" s="120"/>
      <c r="I154" s="121"/>
      <c r="J154" s="121"/>
      <c r="K154" s="121"/>
      <c r="L154" s="122"/>
      <c r="M154" s="123"/>
      <c r="N154" s="123"/>
      <c r="O154" s="123"/>
    </row>
    <row r="155" spans="1:15" ht="12.75" customHeight="1" x14ac:dyDescent="0.2">
      <c r="A155" s="106"/>
      <c r="B155" s="107"/>
      <c r="C155" s="108"/>
      <c r="D155" s="106"/>
      <c r="E155" s="109"/>
      <c r="F155" s="108"/>
      <c r="G155" s="110"/>
      <c r="H155" s="120"/>
      <c r="I155" s="121"/>
      <c r="J155" s="121"/>
      <c r="K155" s="121"/>
      <c r="L155" s="122"/>
      <c r="M155" s="123"/>
      <c r="N155" s="123"/>
      <c r="O155" s="123"/>
    </row>
    <row r="156" spans="1:15" ht="12.75" customHeight="1" x14ac:dyDescent="0.2">
      <c r="A156" s="106"/>
      <c r="B156" s="107"/>
      <c r="C156" s="108"/>
      <c r="D156" s="106"/>
      <c r="E156" s="111"/>
      <c r="F156" s="108"/>
      <c r="G156" s="110"/>
      <c r="H156" s="120"/>
      <c r="I156" s="121"/>
      <c r="J156" s="121"/>
      <c r="K156" s="121"/>
      <c r="L156" s="122"/>
      <c r="M156" s="123"/>
      <c r="N156" s="123"/>
      <c r="O156" s="123"/>
    </row>
    <row r="157" spans="1:15" ht="12.75" customHeight="1" x14ac:dyDescent="0.2">
      <c r="A157" s="106"/>
      <c r="B157" s="107"/>
      <c r="C157" s="108"/>
      <c r="D157" s="106"/>
      <c r="E157" s="109"/>
      <c r="F157" s="108"/>
      <c r="G157" s="110"/>
      <c r="H157" s="120"/>
      <c r="I157" s="121"/>
      <c r="J157" s="121"/>
      <c r="K157" s="121"/>
      <c r="L157" s="122"/>
      <c r="M157" s="123"/>
      <c r="N157" s="123"/>
      <c r="O157" s="123"/>
    </row>
    <row r="159" spans="1:15" ht="27.75" customHeight="1" x14ac:dyDescent="0.2">
      <c r="D159" s="112"/>
      <c r="E159" s="112"/>
      <c r="F159" s="112"/>
      <c r="G159" s="112"/>
      <c r="H159" s="112"/>
      <c r="I159" s="113"/>
      <c r="J159" s="112"/>
      <c r="K159" s="114"/>
      <c r="L159" s="115"/>
      <c r="M159" s="112"/>
      <c r="N159" s="112"/>
      <c r="O159" s="112"/>
    </row>
  </sheetData>
  <mergeCells count="12">
    <mergeCell ref="D8:F8"/>
    <mergeCell ref="A5:C5"/>
    <mergeCell ref="A6:C6"/>
    <mergeCell ref="A7:C7"/>
    <mergeCell ref="A8:C8"/>
    <mergeCell ref="D5:F5"/>
    <mergeCell ref="D6:F6"/>
    <mergeCell ref="A4:F4"/>
    <mergeCell ref="F1:O1"/>
    <mergeCell ref="A2:O2"/>
    <mergeCell ref="C1:D1"/>
    <mergeCell ref="D7:F7"/>
  </mergeCells>
  <hyperlinks>
    <hyperlink ref="A1" location="Overview!A1" display="Back to Overview"/>
  </hyperlinks>
  <pageMargins left="0.39370078740157483" right="0.35433070866141736" top="0.86614173228346458" bottom="0.74803149606299213" header="0.27559055118110237" footer="0.31496062992125984"/>
  <pageSetup paperSize="9" scale="53" fitToHeight="0" orientation="landscape" r:id="rId1"/>
  <headerFooter scaleWithDoc="0">
    <oddHeader>&amp;L&amp;"Arial,Bold"Annex 2 &amp;"Arial,Regular"-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7"/>
  <sheetViews>
    <sheetView topLeftCell="A101" zoomScaleNormal="100" zoomScaleSheetLayoutView="100" workbookViewId="0">
      <selection activeCell="D123" sqref="D123"/>
    </sheetView>
  </sheetViews>
  <sheetFormatPr defaultRowHeight="12.75" x14ac:dyDescent="0.2"/>
  <cols>
    <col min="1" max="1" width="14.7109375" style="100" customWidth="1"/>
    <col min="2" max="2" width="13.28515625" style="100" customWidth="1"/>
    <col min="3" max="3" width="14.7109375" style="116" customWidth="1"/>
    <col min="4" max="4" width="50.7109375" style="116" customWidth="1"/>
    <col min="5" max="5" width="14.7109375" style="117" customWidth="1"/>
    <col min="6" max="7" width="14.7109375" style="118" customWidth="1"/>
    <col min="8" max="8" width="14.7109375" style="100" customWidth="1"/>
    <col min="9" max="9" width="15.5703125" style="100" customWidth="1"/>
    <col min="10" max="13" width="9.140625" style="100"/>
    <col min="14" max="14" width="9.42578125" style="100" customWidth="1"/>
    <col min="15" max="16384" width="9.140625" style="100"/>
  </cols>
  <sheetData>
    <row r="1" spans="1:14" ht="66.75" customHeight="1" x14ac:dyDescent="0.2">
      <c r="A1" s="248" t="s">
        <v>517</v>
      </c>
      <c r="B1" s="248"/>
      <c r="C1" s="248"/>
      <c r="D1" s="248"/>
      <c r="E1" s="248"/>
      <c r="F1" s="248"/>
      <c r="G1" s="248"/>
      <c r="H1" s="248"/>
    </row>
    <row r="2" spans="1:14" s="101" customFormat="1" ht="25.5" customHeight="1" x14ac:dyDescent="0.2">
      <c r="A2" s="235" t="str">
        <f>Overview!B4&amp; " - Effective from "&amp;Overview!D4&amp;" - "&amp;Overview!E4&amp;" EDCM import charges"</f>
        <v>Western Power Distribution (South Wales) plc - Effective from 1 April 2014 - Final EDCM import charges</v>
      </c>
      <c r="B2" s="236"/>
      <c r="C2" s="236"/>
      <c r="D2" s="236"/>
      <c r="E2" s="236"/>
      <c r="F2" s="236"/>
      <c r="G2" s="236"/>
      <c r="H2" s="237"/>
    </row>
    <row r="3" spans="1:14" s="146" customFormat="1" ht="9" customHeight="1" x14ac:dyDescent="0.2">
      <c r="A3" s="152"/>
      <c r="B3" s="152"/>
      <c r="C3" s="152"/>
      <c r="D3" s="149"/>
      <c r="E3" s="151"/>
      <c r="F3" s="151"/>
      <c r="G3" s="143"/>
      <c r="H3" s="143"/>
      <c r="I3" s="143"/>
      <c r="J3" s="143"/>
      <c r="K3" s="143"/>
      <c r="L3" s="143"/>
      <c r="M3" s="143"/>
      <c r="N3" s="143"/>
    </row>
    <row r="4" spans="1:14" s="146" customFormat="1" ht="18" x14ac:dyDescent="0.2">
      <c r="A4" s="235" t="s">
        <v>592</v>
      </c>
      <c r="B4" s="236"/>
      <c r="C4" s="236"/>
      <c r="D4" s="237"/>
      <c r="E4" s="143"/>
      <c r="F4" s="143"/>
      <c r="G4" s="143"/>
      <c r="H4" s="143"/>
      <c r="I4" s="143"/>
      <c r="J4" s="143"/>
      <c r="K4" s="143"/>
      <c r="L4" s="143"/>
    </row>
    <row r="5" spans="1:14" s="146" customFormat="1" ht="25.5" customHeight="1" x14ac:dyDescent="0.2">
      <c r="A5" s="246" t="s">
        <v>84</v>
      </c>
      <c r="B5" s="258"/>
      <c r="C5" s="247"/>
      <c r="D5" s="173" t="s">
        <v>587</v>
      </c>
      <c r="E5" s="143"/>
      <c r="F5" s="143"/>
      <c r="G5" s="143"/>
      <c r="H5" s="143"/>
      <c r="I5" s="143"/>
      <c r="J5" s="143"/>
      <c r="K5" s="143"/>
      <c r="L5" s="143"/>
      <c r="M5" s="143"/>
    </row>
    <row r="6" spans="1:14" s="146" customFormat="1" ht="27.75" customHeight="1" x14ac:dyDescent="0.2">
      <c r="A6" s="229" t="s">
        <v>857</v>
      </c>
      <c r="B6" s="229"/>
      <c r="C6" s="229"/>
      <c r="D6" s="176" t="s">
        <v>858</v>
      </c>
      <c r="E6" s="143"/>
      <c r="F6" s="143"/>
      <c r="G6" s="143"/>
      <c r="H6" s="143"/>
      <c r="I6" s="143"/>
      <c r="J6" s="143"/>
      <c r="K6" s="143"/>
      <c r="L6" s="143"/>
      <c r="M6" s="143"/>
    </row>
    <row r="7" spans="1:14" s="146" customFormat="1" ht="18" x14ac:dyDescent="0.2">
      <c r="A7" s="229" t="s">
        <v>86</v>
      </c>
      <c r="B7" s="229"/>
      <c r="C7" s="229"/>
      <c r="D7" s="176" t="s">
        <v>87</v>
      </c>
      <c r="E7" s="143"/>
      <c r="F7" s="143"/>
      <c r="G7" s="143"/>
      <c r="H7" s="143"/>
      <c r="I7" s="143"/>
      <c r="J7" s="143"/>
      <c r="K7" s="143"/>
      <c r="L7" s="143"/>
      <c r="M7" s="143"/>
    </row>
    <row r="8" spans="1:14" s="146" customFormat="1" ht="18" x14ac:dyDescent="0.2">
      <c r="A8" s="254"/>
      <c r="B8" s="254"/>
      <c r="C8" s="254"/>
      <c r="D8" s="177"/>
      <c r="E8" s="143"/>
      <c r="F8" s="143"/>
      <c r="G8" s="143"/>
      <c r="H8" s="143"/>
      <c r="I8" s="143"/>
      <c r="J8" s="143"/>
      <c r="K8" s="143"/>
      <c r="L8" s="143"/>
      <c r="M8" s="143"/>
    </row>
    <row r="9" spans="1:14" s="146" customFormat="1" ht="18" x14ac:dyDescent="0.2">
      <c r="A9" s="175"/>
      <c r="B9" s="175"/>
      <c r="C9" s="175"/>
      <c r="D9" s="174"/>
      <c r="E9" s="149"/>
      <c r="F9" s="149"/>
      <c r="G9" s="150"/>
      <c r="H9" s="150"/>
      <c r="I9" s="143"/>
      <c r="J9" s="143"/>
      <c r="K9" s="143"/>
      <c r="L9" s="143"/>
      <c r="M9" s="143"/>
      <c r="N9" s="143"/>
    </row>
    <row r="10" spans="1:14" ht="60.75" customHeight="1" x14ac:dyDescent="0.2">
      <c r="A10" s="102" t="s">
        <v>572</v>
      </c>
      <c r="B10" s="103" t="s">
        <v>514</v>
      </c>
      <c r="C10" s="102" t="s">
        <v>515</v>
      </c>
      <c r="D10" s="104" t="s">
        <v>214</v>
      </c>
      <c r="E10" s="105" t="s">
        <v>593</v>
      </c>
      <c r="F10" s="104" t="s">
        <v>577</v>
      </c>
      <c r="G10" s="104" t="s">
        <v>578</v>
      </c>
      <c r="H10" s="104" t="s">
        <v>579</v>
      </c>
    </row>
    <row r="11" spans="1:14" ht="127.5" x14ac:dyDescent="0.2">
      <c r="A11" s="110">
        <f t="array" ref="A11">IFERROR(INDEX('Annex 2 EHV charges'!$A$11:$A$157, MATCH(0, IF(ISBLANK('Annex 2 EHV charges'!$A$11:$A$157),1, COUNTIF(A$10:$A10, 'Annex 2 EHV charges'!$A$11:$A$157)), 0)),"")</f>
        <v>504</v>
      </c>
      <c r="B11" s="110">
        <f>IF($A11="","",VLOOKUP($A11,'Annex 2 EHV charges'!$A$11:$O$157,2,0))</f>
        <v>504</v>
      </c>
      <c r="C11" s="108" t="str">
        <f>IF($A11="","",VLOOKUP($A11,'Annex 2 EHV charges'!$A$11:$O$157,3,0))</f>
        <v>2189999999714, 2100040014545, 2100040007060, 2100040007130, 2100040007079, 2100040007088, 2100040007097, 2100040007120, 2100040007111, 2100040007102</v>
      </c>
      <c r="D11" s="110" t="str">
        <f>IF($A11="","",VLOOKUP($A11,'Annex 2 EHV charges'!$A$11:$O$157,7,0))</f>
        <v>Corus Trostre</v>
      </c>
      <c r="E11" s="124">
        <f>IFERROR(IF(VLOOKUP($A11,'Annex 2 EHV charges'!$A$11:$O$157,8,FALSE)=0,"",VLOOKUP($A11,'Annex 2 EHV charges'!$A$11:$O$157,8,FALSE)),"")</f>
        <v>0.36599999999999999</v>
      </c>
      <c r="F11" s="125" t="str">
        <f>IFERROR(IF(VLOOKUP($A11,'Annex 2 EHV charges'!$A$11:$O$157,9,FALSE)=0,"",VLOOKUP($A11,'Annex 2 EHV charges'!$A$11:$O$157,9,FALSE)),"")</f>
        <v/>
      </c>
      <c r="G11" s="121">
        <f>IFERROR(IF(VLOOKUP($A11,'Annex 2 EHV charges'!$A$11:$O$157,10,FALSE)=0,"",VLOOKUP($A11,'Annex 2 EHV charges'!$A$11:$O$157,10,FALSE)),"")</f>
        <v>5.18</v>
      </c>
      <c r="H11" s="121">
        <f>IFERROR(IF(VLOOKUP($A11,'Annex 2 EHV charges'!$A$11:$O$157,10,FALSE)=0,"",VLOOKUP($A11,'Annex 2 EHV charges'!$A$11:$O$157,10,FALSE)),"")</f>
        <v>5.18</v>
      </c>
    </row>
    <row r="12" spans="1:14" ht="38.25" x14ac:dyDescent="0.2">
      <c r="A12" s="110">
        <f t="array" ref="A12">IFERROR(INDEX('Annex 2 EHV charges'!$A$11:$A$157, MATCH(0, IF(ISBLANK('Annex 2 EHV charges'!$A$11:$A$157),1, COUNTIF(A$10:$A11, 'Annex 2 EHV charges'!$A$11:$A$157)), 0)),"")</f>
        <v>505</v>
      </c>
      <c r="B12" s="110">
        <f>IF($A12="","",VLOOKUP($A12,'Annex 2 EHV charges'!$A$11:$O$157,2,0))</f>
        <v>505</v>
      </c>
      <c r="C12" s="108" t="str">
        <f>IF($A12="","",VLOOKUP($A12,'Annex 2 EHV charges'!$A$11:$O$157,3,0))</f>
        <v>2189999999732, 2100040135899, 2100040135904</v>
      </c>
      <c r="D12" s="110" t="str">
        <f>IF($A12="","",VLOOKUP($A12,'Annex 2 EHV charges'!$A$11:$O$157,7,0))</f>
        <v>Corus Orb</v>
      </c>
      <c r="E12" s="124">
        <f>IFERROR(IF(VLOOKUP($A12,'Annex 2 EHV charges'!$A$11:$O$157,8,FALSE)=0,"",VLOOKUP($A12,'Annex 2 EHV charges'!$A$11:$O$157,8,FALSE)),"")</f>
        <v>0.43</v>
      </c>
      <c r="F12" s="125">
        <f>IFERROR(IF(VLOOKUP($A12,'Annex 2 EHV charges'!$A$11:$O$157,9,FALSE)=0,"",VLOOKUP($A12,'Annex 2 EHV charges'!$A$11:$O$157,9,FALSE)),"")</f>
        <v>2766.44</v>
      </c>
      <c r="G12" s="121">
        <f>IFERROR(IF(VLOOKUP($A12,'Annex 2 EHV charges'!$A$11:$O$157,10,FALSE)=0,"",VLOOKUP($A12,'Annex 2 EHV charges'!$A$11:$O$157,10,FALSE)),"")</f>
        <v>4.3600000000000003</v>
      </c>
      <c r="H12" s="121">
        <f>IFERROR(IF(VLOOKUP($A12,'Annex 2 EHV charges'!$A$11:$O$157,10,FALSE)=0,"",VLOOKUP($A12,'Annex 2 EHV charges'!$A$11:$O$157,10,FALSE)),"")</f>
        <v>4.3600000000000003</v>
      </c>
    </row>
    <row r="13" spans="1:14" x14ac:dyDescent="0.2">
      <c r="A13" s="110">
        <f t="array" ref="A13">IFERROR(INDEX('Annex 2 EHV charges'!$A$11:$A$157, MATCH(0, IF(ISBLANK('Annex 2 EHV charges'!$A$11:$A$157),1, COUNTIF(A$10:$A12, 'Annex 2 EHV charges'!$A$11:$A$157)), 0)),"")</f>
        <v>507</v>
      </c>
      <c r="B13" s="110">
        <f>IF($A13="","",VLOOKUP($A13,'Annex 2 EHV charges'!$A$11:$O$157,2,0))</f>
        <v>507</v>
      </c>
      <c r="C13" s="108">
        <f>IF($A13="","",VLOOKUP($A13,'Annex 2 EHV charges'!$A$11:$O$157,3,0))</f>
        <v>2100040067486</v>
      </c>
      <c r="D13" s="110" t="str">
        <f>IF($A13="","",VLOOKUP($A13,'Annex 2 EHV charges'!$A$11:$O$157,7,0))</f>
        <v>ABB Cornelly</v>
      </c>
      <c r="E13" s="124" t="str">
        <f>IFERROR(IF(VLOOKUP($A13,'Annex 2 EHV charges'!$A$11:$O$157,8,FALSE)=0,"",VLOOKUP($A13,'Annex 2 EHV charges'!$A$11:$O$157,8,FALSE)),"")</f>
        <v/>
      </c>
      <c r="F13" s="125">
        <f>IFERROR(IF(VLOOKUP($A13,'Annex 2 EHV charges'!$A$11:$O$157,9,FALSE)=0,"",VLOOKUP($A13,'Annex 2 EHV charges'!$A$11:$O$157,9,FALSE)),"")</f>
        <v>19.61</v>
      </c>
      <c r="G13" s="121">
        <f>IFERROR(IF(VLOOKUP($A13,'Annex 2 EHV charges'!$A$11:$O$157,10,FALSE)=0,"",VLOOKUP($A13,'Annex 2 EHV charges'!$A$11:$O$157,10,FALSE)),"")</f>
        <v>2.59</v>
      </c>
      <c r="H13" s="121">
        <f>IFERROR(IF(VLOOKUP($A13,'Annex 2 EHV charges'!$A$11:$O$157,10,FALSE)=0,"",VLOOKUP($A13,'Annex 2 EHV charges'!$A$11:$O$157,10,FALSE)),"")</f>
        <v>2.59</v>
      </c>
    </row>
    <row r="14" spans="1:14" x14ac:dyDescent="0.2">
      <c r="A14" s="110">
        <f t="array" ref="A14">IFERROR(INDEX('Annex 2 EHV charges'!$A$11:$A$157, MATCH(0, IF(ISBLANK('Annex 2 EHV charges'!$A$11:$A$157),1, COUNTIF(A$10:$A13, 'Annex 2 EHV charges'!$A$11:$A$157)), 0)),"")</f>
        <v>508</v>
      </c>
      <c r="B14" s="110">
        <f>IF($A14="","",VLOOKUP($A14,'Annex 2 EHV charges'!$A$11:$O$157,2,0))</f>
        <v>508</v>
      </c>
      <c r="C14" s="108" t="str">
        <f>IF($A14="","",VLOOKUP($A14,'Annex 2 EHV charges'!$A$11:$O$157,3,0))</f>
        <v>2100041079038</v>
      </c>
      <c r="D14" s="110" t="str">
        <f>IF($A14="","",VLOOKUP($A14,'Annex 2 EHV charges'!$A$11:$O$157,7,0))</f>
        <v>Bettws</v>
      </c>
      <c r="E14" s="124" t="str">
        <f>IFERROR(IF(VLOOKUP($A14,'Annex 2 EHV charges'!$A$11:$O$157,8,FALSE)=0,"",VLOOKUP($A14,'Annex 2 EHV charges'!$A$11:$O$157,8,FALSE)),"")</f>
        <v/>
      </c>
      <c r="F14" s="125">
        <f>IFERROR(IF(VLOOKUP($A14,'Annex 2 EHV charges'!$A$11:$O$157,9,FALSE)=0,"",VLOOKUP($A14,'Annex 2 EHV charges'!$A$11:$O$157,9,FALSE)),"")</f>
        <v>11.18</v>
      </c>
      <c r="G14" s="121">
        <f>IFERROR(IF(VLOOKUP($A14,'Annex 2 EHV charges'!$A$11:$O$157,10,FALSE)=0,"",VLOOKUP($A14,'Annex 2 EHV charges'!$A$11:$O$157,10,FALSE)),"")</f>
        <v>2.1800000000000002</v>
      </c>
      <c r="H14" s="121">
        <f>IFERROR(IF(VLOOKUP($A14,'Annex 2 EHV charges'!$A$11:$O$157,10,FALSE)=0,"",VLOOKUP($A14,'Annex 2 EHV charges'!$A$11:$O$157,10,FALSE)),"")</f>
        <v>2.1800000000000002</v>
      </c>
    </row>
    <row r="15" spans="1:14" x14ac:dyDescent="0.2">
      <c r="A15" s="110">
        <f t="array" ref="A15">IFERROR(INDEX('Annex 2 EHV charges'!$A$11:$A$157, MATCH(0, IF(ISBLANK('Annex 2 EHV charges'!$A$11:$A$157),1, COUNTIF(A$10:$A14, 'Annex 2 EHV charges'!$A$11:$A$157)), 0)),"")</f>
        <v>509</v>
      </c>
      <c r="B15" s="110">
        <f>IF($A15="","",VLOOKUP($A15,'Annex 2 EHV charges'!$A$11:$O$157,2,0))</f>
        <v>509</v>
      </c>
      <c r="C15" s="108">
        <f>IF($A15="","",VLOOKUP($A15,'Annex 2 EHV charges'!$A$11:$O$157,3,0))</f>
        <v>2100040126342</v>
      </c>
      <c r="D15" s="110" t="str">
        <f>IF($A15="","",VLOOKUP($A15,'Annex 2 EHV charges'!$A$11:$O$157,7,0))</f>
        <v>Blaen Bowi</v>
      </c>
      <c r="E15" s="124">
        <f>IFERROR(IF(VLOOKUP($A15,'Annex 2 EHV charges'!$A$11:$O$157,8,FALSE)=0,"",VLOOKUP($A15,'Annex 2 EHV charges'!$A$11:$O$157,8,FALSE)),"")</f>
        <v>1.865</v>
      </c>
      <c r="F15" s="125">
        <f>IFERROR(IF(VLOOKUP($A15,'Annex 2 EHV charges'!$A$11:$O$157,9,FALSE)=0,"",VLOOKUP($A15,'Annex 2 EHV charges'!$A$11:$O$157,9,FALSE)),"")</f>
        <v>9.57</v>
      </c>
      <c r="G15" s="121">
        <f>IFERROR(IF(VLOOKUP($A15,'Annex 2 EHV charges'!$A$11:$O$157,10,FALSE)=0,"",VLOOKUP($A15,'Annex 2 EHV charges'!$A$11:$O$157,10,FALSE)),"")</f>
        <v>2.4</v>
      </c>
      <c r="H15" s="121">
        <f>IFERROR(IF(VLOOKUP($A15,'Annex 2 EHV charges'!$A$11:$O$157,10,FALSE)=0,"",VLOOKUP($A15,'Annex 2 EHV charges'!$A$11:$O$157,10,FALSE)),"")</f>
        <v>2.4</v>
      </c>
    </row>
    <row r="16" spans="1:14" x14ac:dyDescent="0.2">
      <c r="A16" s="110">
        <f t="array" ref="A16">IFERROR(INDEX('Annex 2 EHV charges'!$A$11:$A$157, MATCH(0, IF(ISBLANK('Annex 2 EHV charges'!$A$11:$A$157),1, COUNTIF(A$10:$A15, 'Annex 2 EHV charges'!$A$11:$A$157)), 0)),"")</f>
        <v>510</v>
      </c>
      <c r="B16" s="110">
        <f>IF($A16="","",VLOOKUP($A16,'Annex 2 EHV charges'!$A$11:$O$157,2,0))</f>
        <v>510</v>
      </c>
      <c r="C16" s="108">
        <f>IF($A16="","",VLOOKUP($A16,'Annex 2 EHV charges'!$A$11:$O$157,3,0))</f>
        <v>2199989614144</v>
      </c>
      <c r="D16" s="110" t="str">
        <f>IF($A16="","",VLOOKUP($A16,'Annex 2 EHV charges'!$A$11:$O$157,7,0))</f>
        <v>Mir Steel</v>
      </c>
      <c r="E16" s="124" t="str">
        <f>IFERROR(IF(VLOOKUP($A16,'Annex 2 EHV charges'!$A$11:$O$157,8,FALSE)=0,"",VLOOKUP($A16,'Annex 2 EHV charges'!$A$11:$O$157,8,FALSE)),"")</f>
        <v/>
      </c>
      <c r="F16" s="125">
        <f>IFERROR(IF(VLOOKUP($A16,'Annex 2 EHV charges'!$A$11:$O$157,9,FALSE)=0,"",VLOOKUP($A16,'Annex 2 EHV charges'!$A$11:$O$157,9,FALSE)),"")</f>
        <v>797.26</v>
      </c>
      <c r="G16" s="121">
        <f>IFERROR(IF(VLOOKUP($A16,'Annex 2 EHV charges'!$A$11:$O$157,10,FALSE)=0,"",VLOOKUP($A16,'Annex 2 EHV charges'!$A$11:$O$157,10,FALSE)),"")</f>
        <v>0.86</v>
      </c>
      <c r="H16" s="121">
        <f>IFERROR(IF(VLOOKUP($A16,'Annex 2 EHV charges'!$A$11:$O$157,10,FALSE)=0,"",VLOOKUP($A16,'Annex 2 EHV charges'!$A$11:$O$157,10,FALSE)),"")</f>
        <v>0.86</v>
      </c>
    </row>
    <row r="17" spans="1:8" ht="51" x14ac:dyDescent="0.2">
      <c r="A17" s="110">
        <f t="array" ref="A17">IFERROR(INDEX('Annex 2 EHV charges'!$A$11:$A$157, MATCH(0, IF(ISBLANK('Annex 2 EHV charges'!$A$11:$A$157),1, COUNTIF(A$10:$A16, 'Annex 2 EHV charges'!$A$11:$A$157)), 0)),"")</f>
        <v>511</v>
      </c>
      <c r="B17" s="110">
        <f>IF($A17="","",VLOOKUP($A17,'Annex 2 EHV charges'!$A$11:$O$157,2,0))</f>
        <v>511</v>
      </c>
      <c r="C17" s="108" t="str">
        <f>IF($A17="","",VLOOKUP($A17,'Annex 2 EHV charges'!$A$11:$O$157,3,0))</f>
        <v>2199989610089, 2199989271918, 2199989271927, 2199989271936</v>
      </c>
      <c r="D17" s="110" t="str">
        <f>IF($A17="","",VLOOKUP($A17,'Annex 2 EHV charges'!$A$11:$O$157,7,0))</f>
        <v>Boc Margam</v>
      </c>
      <c r="E17" s="124" t="str">
        <f>IFERROR(IF(VLOOKUP($A17,'Annex 2 EHV charges'!$A$11:$O$157,8,FALSE)=0,"",VLOOKUP($A17,'Annex 2 EHV charges'!$A$11:$O$157,8,FALSE)),"")</f>
        <v/>
      </c>
      <c r="F17" s="125">
        <f>IFERROR(IF(VLOOKUP($A17,'Annex 2 EHV charges'!$A$11:$O$157,9,FALSE)=0,"",VLOOKUP($A17,'Annex 2 EHV charges'!$A$11:$O$157,9,FALSE)),"")</f>
        <v>2096.35</v>
      </c>
      <c r="G17" s="121">
        <f>IFERROR(IF(VLOOKUP($A17,'Annex 2 EHV charges'!$A$11:$O$157,10,FALSE)=0,"",VLOOKUP($A17,'Annex 2 EHV charges'!$A$11:$O$157,10,FALSE)),"")</f>
        <v>3.84</v>
      </c>
      <c r="H17" s="121">
        <f>IFERROR(IF(VLOOKUP($A17,'Annex 2 EHV charges'!$A$11:$O$157,10,FALSE)=0,"",VLOOKUP($A17,'Annex 2 EHV charges'!$A$11:$O$157,10,FALSE)),"")</f>
        <v>3.84</v>
      </c>
    </row>
    <row r="18" spans="1:8" x14ac:dyDescent="0.2">
      <c r="A18" s="110">
        <f t="array" ref="A18">IFERROR(INDEX('Annex 2 EHV charges'!$A$11:$A$157, MATCH(0, IF(ISBLANK('Annex 2 EHV charges'!$A$11:$A$157),1, COUNTIF(A$10:$A17, 'Annex 2 EHV charges'!$A$11:$A$157)), 0)),"")</f>
        <v>512</v>
      </c>
      <c r="B18" s="110">
        <f>IF($A18="","",VLOOKUP($A18,'Annex 2 EHV charges'!$A$11:$O$157,2,0))</f>
        <v>512</v>
      </c>
      <c r="C18" s="108">
        <f>IF($A18="","",VLOOKUP($A18,'Annex 2 EHV charges'!$A$11:$O$157,3,0))</f>
        <v>2199989610024</v>
      </c>
      <c r="D18" s="110" t="str">
        <f>IF($A18="","",VLOOKUP($A18,'Annex 2 EHV charges'!$A$11:$O$157,7,0))</f>
        <v>Ford Bridgend</v>
      </c>
      <c r="E18" s="124">
        <f>IFERROR(IF(VLOOKUP($A18,'Annex 2 EHV charges'!$A$11:$O$157,8,FALSE)=0,"",VLOOKUP($A18,'Annex 2 EHV charges'!$A$11:$O$157,8,FALSE)),"")</f>
        <v>0.32</v>
      </c>
      <c r="F18" s="125">
        <f>IFERROR(IF(VLOOKUP($A18,'Annex 2 EHV charges'!$A$11:$O$157,9,FALSE)=0,"",VLOOKUP($A18,'Annex 2 EHV charges'!$A$11:$O$157,9,FALSE)),"")</f>
        <v>2753.49</v>
      </c>
      <c r="G18" s="121">
        <f>IFERROR(IF(VLOOKUP($A18,'Annex 2 EHV charges'!$A$11:$O$157,10,FALSE)=0,"",VLOOKUP($A18,'Annex 2 EHV charges'!$A$11:$O$157,10,FALSE)),"")</f>
        <v>6.93</v>
      </c>
      <c r="H18" s="121">
        <f>IFERROR(IF(VLOOKUP($A18,'Annex 2 EHV charges'!$A$11:$O$157,10,FALSE)=0,"",VLOOKUP($A18,'Annex 2 EHV charges'!$A$11:$O$157,10,FALSE)),"")</f>
        <v>6.93</v>
      </c>
    </row>
    <row r="19" spans="1:8" x14ac:dyDescent="0.2">
      <c r="A19" s="110">
        <f t="array" ref="A19">IFERROR(INDEX('Annex 2 EHV charges'!$A$11:$A$157, MATCH(0, IF(ISBLANK('Annex 2 EHV charges'!$A$11:$A$157),1, COUNTIF(A$10:$A18, 'Annex 2 EHV charges'!$A$11:$A$157)), 0)),"")</f>
        <v>513</v>
      </c>
      <c r="B19" s="110">
        <f>IF($A19="","",VLOOKUP($A19,'Annex 2 EHV charges'!$A$11:$O$157,2,0))</f>
        <v>513</v>
      </c>
      <c r="C19" s="108">
        <f>IF($A19="","",VLOOKUP($A19,'Annex 2 EHV charges'!$A$11:$O$157,3,0))</f>
        <v>2199989616995</v>
      </c>
      <c r="D19" s="110" t="str">
        <f>IF($A19="","",VLOOKUP($A19,'Annex 2 EHV charges'!$A$11:$O$157,7,0))</f>
        <v>Alcoa</v>
      </c>
      <c r="E19" s="124">
        <f>IFERROR(IF(VLOOKUP($A19,'Annex 2 EHV charges'!$A$11:$O$157,8,FALSE)=0,"",VLOOKUP($A19,'Annex 2 EHV charges'!$A$11:$O$157,8,FALSE)),"")</f>
        <v>1.6E-2</v>
      </c>
      <c r="F19" s="125" t="str">
        <f>IFERROR(IF(VLOOKUP($A19,'Annex 2 EHV charges'!$A$11:$O$157,9,FALSE)=0,"",VLOOKUP($A19,'Annex 2 EHV charges'!$A$11:$O$157,9,FALSE)),"")</f>
        <v/>
      </c>
      <c r="G19" s="121">
        <f>IFERROR(IF(VLOOKUP($A19,'Annex 2 EHV charges'!$A$11:$O$157,10,FALSE)=0,"",VLOOKUP($A19,'Annex 2 EHV charges'!$A$11:$O$157,10,FALSE)),"")</f>
        <v>2.6</v>
      </c>
      <c r="H19" s="121">
        <f>IFERROR(IF(VLOOKUP($A19,'Annex 2 EHV charges'!$A$11:$O$157,10,FALSE)=0,"",VLOOKUP($A19,'Annex 2 EHV charges'!$A$11:$O$157,10,FALSE)),"")</f>
        <v>2.6</v>
      </c>
    </row>
    <row r="20" spans="1:8" x14ac:dyDescent="0.2">
      <c r="A20" s="110">
        <f t="array" ref="A20">IFERROR(INDEX('Annex 2 EHV charges'!$A$11:$A$157, MATCH(0, IF(ISBLANK('Annex 2 EHV charges'!$A$11:$A$157),1, COUNTIF(A$10:$A19, 'Annex 2 EHV charges'!$A$11:$A$157)), 0)),"")</f>
        <v>514</v>
      </c>
      <c r="B20" s="110">
        <f>IF($A20="","",VLOOKUP($A20,'Annex 2 EHV charges'!$A$11:$O$157,2,0))</f>
        <v>514</v>
      </c>
      <c r="C20" s="108">
        <f>IF($A20="","",VLOOKUP($A20,'Annex 2 EHV charges'!$A$11:$O$157,3,0))</f>
        <v>2189999999928</v>
      </c>
      <c r="D20" s="110" t="str">
        <f>IF($A20="","",VLOOKUP($A20,'Annex 2 EHV charges'!$A$11:$O$157,7,0))</f>
        <v>Celsa Rod Mills</v>
      </c>
      <c r="E20" s="124" t="str">
        <f>IFERROR(IF(VLOOKUP($A20,'Annex 2 EHV charges'!$A$11:$O$157,8,FALSE)=0,"",VLOOKUP($A20,'Annex 2 EHV charges'!$A$11:$O$157,8,FALSE)),"")</f>
        <v/>
      </c>
      <c r="F20" s="125">
        <f>IFERROR(IF(VLOOKUP($A20,'Annex 2 EHV charges'!$A$11:$O$157,9,FALSE)=0,"",VLOOKUP($A20,'Annex 2 EHV charges'!$A$11:$O$157,9,FALSE)),"")</f>
        <v>4766.7299999999996</v>
      </c>
      <c r="G20" s="121">
        <f>IFERROR(IF(VLOOKUP($A20,'Annex 2 EHV charges'!$A$11:$O$157,10,FALSE)=0,"",VLOOKUP($A20,'Annex 2 EHV charges'!$A$11:$O$157,10,FALSE)),"")</f>
        <v>3.01</v>
      </c>
      <c r="H20" s="121">
        <f>IFERROR(IF(VLOOKUP($A20,'Annex 2 EHV charges'!$A$11:$O$157,10,FALSE)=0,"",VLOOKUP($A20,'Annex 2 EHV charges'!$A$11:$O$157,10,FALSE)),"")</f>
        <v>3.01</v>
      </c>
    </row>
    <row r="21" spans="1:8" ht="25.5" x14ac:dyDescent="0.2">
      <c r="A21" s="110">
        <f t="array" ref="A21">IFERROR(INDEX('Annex 2 EHV charges'!$A$11:$A$157, MATCH(0, IF(ISBLANK('Annex 2 EHV charges'!$A$11:$A$157),1, COUNTIF(A$10:$A20, 'Annex 2 EHV charges'!$A$11:$A$157)), 0)),"")</f>
        <v>515</v>
      </c>
      <c r="B21" s="110">
        <f>IF($A21="","",VLOOKUP($A21,'Annex 2 EHV charges'!$A$11:$O$157,2,0))</f>
        <v>515</v>
      </c>
      <c r="C21" s="108" t="str">
        <f>IF($A21="","",VLOOKUP($A21,'Annex 2 EHV charges'!$A$11:$O$157,3,0))</f>
        <v>2199989638961
2199989638970</v>
      </c>
      <c r="D21" s="110" t="str">
        <f>IF($A21="","",VLOOKUP($A21,'Annex 2 EHV charges'!$A$11:$O$157,7,0))</f>
        <v>Murphy Oil</v>
      </c>
      <c r="E21" s="124">
        <f>IFERROR(IF(VLOOKUP($A21,'Annex 2 EHV charges'!$A$11:$O$157,8,FALSE)=0,"",VLOOKUP($A21,'Annex 2 EHV charges'!$A$11:$O$157,8,FALSE)),"")</f>
        <v>0.20200000000000001</v>
      </c>
      <c r="F21" s="125">
        <f>IFERROR(IF(VLOOKUP($A21,'Annex 2 EHV charges'!$A$11:$O$157,9,FALSE)=0,"",VLOOKUP($A21,'Annex 2 EHV charges'!$A$11:$O$157,9,FALSE)),"")</f>
        <v>3430.97</v>
      </c>
      <c r="G21" s="121">
        <f>IFERROR(IF(VLOOKUP($A21,'Annex 2 EHV charges'!$A$11:$O$157,10,FALSE)=0,"",VLOOKUP($A21,'Annex 2 EHV charges'!$A$11:$O$157,10,FALSE)),"")</f>
        <v>6.44</v>
      </c>
      <c r="H21" s="121">
        <f>IFERROR(IF(VLOOKUP($A21,'Annex 2 EHV charges'!$A$11:$O$157,10,FALSE)=0,"",VLOOKUP($A21,'Annex 2 EHV charges'!$A$11:$O$157,10,FALSE)),"")</f>
        <v>6.44</v>
      </c>
    </row>
    <row r="22" spans="1:8" x14ac:dyDescent="0.2">
      <c r="A22" s="110">
        <f t="array" ref="A22">IFERROR(INDEX('Annex 2 EHV charges'!$A$11:$A$157, MATCH(0, IF(ISBLANK('Annex 2 EHV charges'!$A$11:$A$157),1, COUNTIF(A$10:$A21, 'Annex 2 EHV charges'!$A$11:$A$157)), 0)),"")</f>
        <v>517</v>
      </c>
      <c r="B22" s="110">
        <f>IF($A22="","",VLOOKUP($A22,'Annex 2 EHV charges'!$A$11:$O$157,2,0))</f>
        <v>517</v>
      </c>
      <c r="C22" s="108">
        <f>IF($A22="","",VLOOKUP($A22,'Annex 2 EHV charges'!$A$11:$O$157,3,0))</f>
        <v>2189999998678</v>
      </c>
      <c r="D22" s="110" t="str">
        <f>IF($A22="","",VLOOKUP($A22,'Annex 2 EHV charges'!$A$11:$O$157,7,0))</f>
        <v>Chevron</v>
      </c>
      <c r="E22" s="124" t="str">
        <f>IFERROR(IF(VLOOKUP($A22,'Annex 2 EHV charges'!$A$11:$O$157,8,FALSE)=0,"",VLOOKUP($A22,'Annex 2 EHV charges'!$A$11:$O$157,8,FALSE)),"")</f>
        <v/>
      </c>
      <c r="F22" s="125">
        <f>IFERROR(IF(VLOOKUP($A22,'Annex 2 EHV charges'!$A$11:$O$157,9,FALSE)=0,"",VLOOKUP($A22,'Annex 2 EHV charges'!$A$11:$O$157,9,FALSE)),"")</f>
        <v>31155.66</v>
      </c>
      <c r="G22" s="121">
        <f>IFERROR(IF(VLOOKUP($A22,'Annex 2 EHV charges'!$A$11:$O$157,10,FALSE)=0,"",VLOOKUP($A22,'Annex 2 EHV charges'!$A$11:$O$157,10,FALSE)),"")</f>
        <v>2.29</v>
      </c>
      <c r="H22" s="121">
        <f>IFERROR(IF(VLOOKUP($A22,'Annex 2 EHV charges'!$A$11:$O$157,10,FALSE)=0,"",VLOOKUP($A22,'Annex 2 EHV charges'!$A$11:$O$157,10,FALSE)),"")</f>
        <v>2.29</v>
      </c>
    </row>
    <row r="23" spans="1:8" ht="25.5" x14ac:dyDescent="0.2">
      <c r="A23" s="110">
        <f t="array" ref="A23">IFERROR(INDEX('Annex 2 EHV charges'!$A$11:$A$157, MATCH(0, IF(ISBLANK('Annex 2 EHV charges'!$A$11:$A$157),1, COUNTIF(A$10:$A22, 'Annex 2 EHV charges'!$A$11:$A$157)), 0)),"")</f>
        <v>518</v>
      </c>
      <c r="B23" s="110">
        <f>IF($A23="","",VLOOKUP($A23,'Annex 2 EHV charges'!$A$11:$O$157,2,0))</f>
        <v>518</v>
      </c>
      <c r="C23" s="108" t="str">
        <f>IF($A23="","",VLOOKUP($A23,'Annex 2 EHV charges'!$A$11:$O$157,3,0))</f>
        <v>2189999996893, 2189999996884</v>
      </c>
      <c r="D23" s="110" t="str">
        <f>IF($A23="","",VLOOKUP($A23,'Annex 2 EHV charges'!$A$11:$O$157,7,0))</f>
        <v>Interbrew Magor USKM</v>
      </c>
      <c r="E23" s="124">
        <f>IFERROR(IF(VLOOKUP($A23,'Annex 2 EHV charges'!$A$11:$O$157,8,FALSE)=0,"",VLOOKUP($A23,'Annex 2 EHV charges'!$A$11:$O$157,8,FALSE)),"")</f>
        <v>3.7999999999999999E-2</v>
      </c>
      <c r="F23" s="125">
        <f>IFERROR(IF(VLOOKUP($A23,'Annex 2 EHV charges'!$A$11:$O$157,9,FALSE)=0,"",VLOOKUP($A23,'Annex 2 EHV charges'!$A$11:$O$157,9,FALSE)),"")</f>
        <v>129.5</v>
      </c>
      <c r="G23" s="121">
        <f>IFERROR(IF(VLOOKUP($A23,'Annex 2 EHV charges'!$A$11:$O$157,10,FALSE)=0,"",VLOOKUP($A23,'Annex 2 EHV charges'!$A$11:$O$157,10,FALSE)),"")</f>
        <v>8.6</v>
      </c>
      <c r="H23" s="121">
        <f>IFERROR(IF(VLOOKUP($A23,'Annex 2 EHV charges'!$A$11:$O$157,10,FALSE)=0,"",VLOOKUP($A23,'Annex 2 EHV charges'!$A$11:$O$157,10,FALSE)),"")</f>
        <v>8.6</v>
      </c>
    </row>
    <row r="24" spans="1:8" x14ac:dyDescent="0.2">
      <c r="A24" s="110">
        <f t="array" ref="A24">IFERROR(INDEX('Annex 2 EHV charges'!$A$11:$A$157, MATCH(0, IF(ISBLANK('Annex 2 EHV charges'!$A$11:$A$157),1, COUNTIF(A$10:$A23, 'Annex 2 EHV charges'!$A$11:$A$157)), 0)),"")</f>
        <v>519</v>
      </c>
      <c r="B24" s="110">
        <f>IF($A24="","",VLOOKUP($A24,'Annex 2 EHV charges'!$A$11:$O$157,2,0))</f>
        <v>519</v>
      </c>
      <c r="C24" s="108">
        <f>IF($A24="","",VLOOKUP($A24,'Annex 2 EHV charges'!$A$11:$O$157,3,0))</f>
        <v>2199989611204</v>
      </c>
      <c r="D24" s="110" t="str">
        <f>IF($A24="","",VLOOKUP($A24,'Annex 2 EHV charges'!$A$11:$O$157,7,0))</f>
        <v>Mainline Pipelines</v>
      </c>
      <c r="E24" s="124">
        <f>IFERROR(IF(VLOOKUP($A24,'Annex 2 EHV charges'!$A$11:$O$157,8,FALSE)=0,"",VLOOKUP($A24,'Annex 2 EHV charges'!$A$11:$O$157,8,FALSE)),"")</f>
        <v>7.0000000000000001E-3</v>
      </c>
      <c r="F24" s="125">
        <f>IFERROR(IF(VLOOKUP($A24,'Annex 2 EHV charges'!$A$11:$O$157,9,FALSE)=0,"",VLOOKUP($A24,'Annex 2 EHV charges'!$A$11:$O$157,9,FALSE)),"")</f>
        <v>126.72</v>
      </c>
      <c r="G24" s="121">
        <f>IFERROR(IF(VLOOKUP($A24,'Annex 2 EHV charges'!$A$11:$O$157,10,FALSE)=0,"",VLOOKUP($A24,'Annex 2 EHV charges'!$A$11:$O$157,10,FALSE)),"")</f>
        <v>4.54</v>
      </c>
      <c r="H24" s="121">
        <f>IFERROR(IF(VLOOKUP($A24,'Annex 2 EHV charges'!$A$11:$O$157,10,FALSE)=0,"",VLOOKUP($A24,'Annex 2 EHV charges'!$A$11:$O$157,10,FALSE)),"")</f>
        <v>4.54</v>
      </c>
    </row>
    <row r="25" spans="1:8" x14ac:dyDescent="0.2">
      <c r="A25" s="110">
        <f t="array" ref="A25">IFERROR(INDEX('Annex 2 EHV charges'!$A$11:$A$157, MATCH(0, IF(ISBLANK('Annex 2 EHV charges'!$A$11:$A$157),1, COUNTIF(A$10:$A24, 'Annex 2 EHV charges'!$A$11:$A$157)), 0)),"")</f>
        <v>520</v>
      </c>
      <c r="B25" s="110">
        <f>IF($A25="","",VLOOKUP($A25,'Annex 2 EHV charges'!$A$11:$O$157,2,0))</f>
        <v>520</v>
      </c>
      <c r="C25" s="108">
        <f>IF($A25="","",VLOOKUP($A25,'Annex 2 EHV charges'!$A$11:$O$157,3,0))</f>
        <v>2189999999937</v>
      </c>
      <c r="D25" s="110" t="str">
        <f>IF($A25="","",VLOOKUP($A25,'Annex 2 EHV charges'!$A$11:$O$157,7,0))</f>
        <v>Celsa 33 11</v>
      </c>
      <c r="E25" s="124">
        <f>IFERROR(IF(VLOOKUP($A25,'Annex 2 EHV charges'!$A$11:$O$157,8,FALSE)=0,"",VLOOKUP($A25,'Annex 2 EHV charges'!$A$11:$O$157,8,FALSE)),"")</f>
        <v>0.98599999999999999</v>
      </c>
      <c r="F25" s="125">
        <f>IFERROR(IF(VLOOKUP($A25,'Annex 2 EHV charges'!$A$11:$O$157,9,FALSE)=0,"",VLOOKUP($A25,'Annex 2 EHV charges'!$A$11:$O$157,9,FALSE)),"")</f>
        <v>3046.05</v>
      </c>
      <c r="G25" s="121">
        <f>IFERROR(IF(VLOOKUP($A25,'Annex 2 EHV charges'!$A$11:$O$157,10,FALSE)=0,"",VLOOKUP($A25,'Annex 2 EHV charges'!$A$11:$O$157,10,FALSE)),"")</f>
        <v>3.62</v>
      </c>
      <c r="H25" s="121">
        <f>IFERROR(IF(VLOOKUP($A25,'Annex 2 EHV charges'!$A$11:$O$157,10,FALSE)=0,"",VLOOKUP($A25,'Annex 2 EHV charges'!$A$11:$O$157,10,FALSE)),"")</f>
        <v>3.62</v>
      </c>
    </row>
    <row r="26" spans="1:8" x14ac:dyDescent="0.2">
      <c r="A26" s="110">
        <f t="array" ref="A26">IFERROR(INDEX('Annex 2 EHV charges'!$A$11:$A$157, MATCH(0, IF(ISBLANK('Annex 2 EHV charges'!$A$11:$A$157),1, COUNTIF(A$10:$A25, 'Annex 2 EHV charges'!$A$11:$A$157)), 0)),"")</f>
        <v>522</v>
      </c>
      <c r="B26" s="110">
        <f>IF($A26="","",VLOOKUP($A26,'Annex 2 EHV charges'!$A$11:$O$157,2,0))</f>
        <v>522</v>
      </c>
      <c r="C26" s="108">
        <f>IF($A26="","",VLOOKUP($A26,'Annex 2 EHV charges'!$A$11:$O$157,3,0))</f>
        <v>2199989628537</v>
      </c>
      <c r="D26" s="110" t="str">
        <f>IF($A26="","",VLOOKUP($A26,'Annex 2 EHV charges'!$A$11:$O$157,7,0))</f>
        <v>Lafarge - Blue Circle</v>
      </c>
      <c r="E26" s="124" t="str">
        <f>IFERROR(IF(VLOOKUP($A26,'Annex 2 EHV charges'!$A$11:$O$157,8,FALSE)=0,"",VLOOKUP($A26,'Annex 2 EHV charges'!$A$11:$O$157,8,FALSE)),"")</f>
        <v/>
      </c>
      <c r="F26" s="125">
        <f>IFERROR(IF(VLOOKUP($A26,'Annex 2 EHV charges'!$A$11:$O$157,9,FALSE)=0,"",VLOOKUP($A26,'Annex 2 EHV charges'!$A$11:$O$157,9,FALSE)),"")</f>
        <v>836.09</v>
      </c>
      <c r="G26" s="121">
        <f>IFERROR(IF(VLOOKUP($A26,'Annex 2 EHV charges'!$A$11:$O$157,10,FALSE)=0,"",VLOOKUP($A26,'Annex 2 EHV charges'!$A$11:$O$157,10,FALSE)),"")</f>
        <v>4.03</v>
      </c>
      <c r="H26" s="121">
        <f>IFERROR(IF(VLOOKUP($A26,'Annex 2 EHV charges'!$A$11:$O$157,10,FALSE)=0,"",VLOOKUP($A26,'Annex 2 EHV charges'!$A$11:$O$157,10,FALSE)),"")</f>
        <v>4.03</v>
      </c>
    </row>
    <row r="27" spans="1:8" ht="51" x14ac:dyDescent="0.2">
      <c r="A27" s="110">
        <f t="array" ref="A27">IFERROR(INDEX('Annex 2 EHV charges'!$A$11:$A$157, MATCH(0, IF(ISBLANK('Annex 2 EHV charges'!$A$11:$A$157),1, COUNTIF(A$10:$A26, 'Annex 2 EHV charges'!$A$11:$A$157)), 0)),"")</f>
        <v>529</v>
      </c>
      <c r="B27" s="110">
        <f>IF($A27="","",VLOOKUP($A27,'Annex 2 EHV charges'!$A$11:$O$157,2,0))</f>
        <v>529</v>
      </c>
      <c r="C27" s="108" t="str">
        <f>IF($A27="","",VLOOKUP($A27,'Annex 2 EHV charges'!$A$11:$O$157,3,0))</f>
        <v>2189999997309, 2189999997293, 2189999997284, 2189999997275</v>
      </c>
      <c r="D27" s="110" t="str">
        <f>IF($A27="","",VLOOKUP($A27,'Annex 2 EHV charges'!$A$11:$O$157,7,0))</f>
        <v>Inco</v>
      </c>
      <c r="E27" s="124">
        <f>IFERROR(IF(VLOOKUP($A27,'Annex 2 EHV charges'!$A$11:$O$157,8,FALSE)=0,"",VLOOKUP($A27,'Annex 2 EHV charges'!$A$11:$O$157,8,FALSE)),"")</f>
        <v>3.9E-2</v>
      </c>
      <c r="F27" s="125">
        <f>IFERROR(IF(VLOOKUP($A27,'Annex 2 EHV charges'!$A$11:$O$157,9,FALSE)=0,"",VLOOKUP($A27,'Annex 2 EHV charges'!$A$11:$O$157,9,FALSE)),"")</f>
        <v>1347.64</v>
      </c>
      <c r="G27" s="121">
        <f>IFERROR(IF(VLOOKUP($A27,'Annex 2 EHV charges'!$A$11:$O$157,10,FALSE)=0,"",VLOOKUP($A27,'Annex 2 EHV charges'!$A$11:$O$157,10,FALSE)),"")</f>
        <v>4.7</v>
      </c>
      <c r="H27" s="121">
        <f>IFERROR(IF(VLOOKUP($A27,'Annex 2 EHV charges'!$A$11:$O$157,10,FALSE)=0,"",VLOOKUP($A27,'Annex 2 EHV charges'!$A$11:$O$157,10,FALSE)),"")</f>
        <v>4.7</v>
      </c>
    </row>
    <row r="28" spans="1:8" x14ac:dyDescent="0.2">
      <c r="A28" s="110">
        <f t="array" ref="A28">IFERROR(INDEX('Annex 2 EHV charges'!$A$11:$A$157, MATCH(0, IF(ISBLANK('Annex 2 EHV charges'!$A$11:$A$157),1, COUNTIF(A$10:$A27, 'Annex 2 EHV charges'!$A$11:$A$157)), 0)),"")</f>
        <v>531</v>
      </c>
      <c r="B28" s="110">
        <f>IF($A28="","",VLOOKUP($A28,'Annex 2 EHV charges'!$A$11:$O$157,2,0))</f>
        <v>531</v>
      </c>
      <c r="C28" s="108">
        <f>IF($A28="","",VLOOKUP($A28,'Annex 2 EHV charges'!$A$11:$O$157,3,0))</f>
        <v>2199989628430</v>
      </c>
      <c r="D28" s="110" t="str">
        <f>IF($A28="","",VLOOKUP($A28,'Annex 2 EHV charges'!$A$11:$O$157,7,0))</f>
        <v>Swansea University</v>
      </c>
      <c r="E28" s="124">
        <f>IFERROR(IF(VLOOKUP($A28,'Annex 2 EHV charges'!$A$11:$O$157,8,FALSE)=0,"",VLOOKUP($A28,'Annex 2 EHV charges'!$A$11:$O$157,8,FALSE)),"")</f>
        <v>0.45900000000000002</v>
      </c>
      <c r="F28" s="125">
        <f>IFERROR(IF(VLOOKUP($A28,'Annex 2 EHV charges'!$A$11:$O$157,9,FALSE)=0,"",VLOOKUP($A28,'Annex 2 EHV charges'!$A$11:$O$157,9,FALSE)),"")</f>
        <v>2720.35</v>
      </c>
      <c r="G28" s="121">
        <f>IFERROR(IF(VLOOKUP($A28,'Annex 2 EHV charges'!$A$11:$O$157,10,FALSE)=0,"",VLOOKUP($A28,'Annex 2 EHV charges'!$A$11:$O$157,10,FALSE)),"")</f>
        <v>4.3</v>
      </c>
      <c r="H28" s="121">
        <f>IFERROR(IF(VLOOKUP($A28,'Annex 2 EHV charges'!$A$11:$O$157,10,FALSE)=0,"",VLOOKUP($A28,'Annex 2 EHV charges'!$A$11:$O$157,10,FALSE)),"")</f>
        <v>4.3</v>
      </c>
    </row>
    <row r="29" spans="1:8" x14ac:dyDescent="0.2">
      <c r="A29" s="110">
        <f t="array" ref="A29">IFERROR(INDEX('Annex 2 EHV charges'!$A$11:$A$157, MATCH(0, IF(ISBLANK('Annex 2 EHV charges'!$A$11:$A$157),1, COUNTIF(A$10:$A28, 'Annex 2 EHV charges'!$A$11:$A$157)), 0)),"")</f>
        <v>532</v>
      </c>
      <c r="B29" s="110">
        <f>IF($A29="","",VLOOKUP($A29,'Annex 2 EHV charges'!$A$11:$O$157,2,0))</f>
        <v>532</v>
      </c>
      <c r="C29" s="108">
        <f>IF($A29="","",VLOOKUP($A29,'Annex 2 EHV charges'!$A$11:$O$157,3,0))</f>
        <v>2199989640232</v>
      </c>
      <c r="D29" s="110" t="str">
        <f>IF($A29="","",VLOOKUP($A29,'Annex 2 EHV charges'!$A$11:$O$157,7,0))</f>
        <v>DCWW Nantgaredig</v>
      </c>
      <c r="E29" s="124">
        <f>IFERROR(IF(VLOOKUP($A29,'Annex 2 EHV charges'!$A$11:$O$157,8,FALSE)=0,"",VLOOKUP($A29,'Annex 2 EHV charges'!$A$11:$O$157,8,FALSE)),"")</f>
        <v>1.2310000000000001</v>
      </c>
      <c r="F29" s="125">
        <f>IFERROR(IF(VLOOKUP($A29,'Annex 2 EHV charges'!$A$11:$O$157,9,FALSE)=0,"",VLOOKUP($A29,'Annex 2 EHV charges'!$A$11:$O$157,9,FALSE)),"")</f>
        <v>771.63</v>
      </c>
      <c r="G29" s="121">
        <f>IFERROR(IF(VLOOKUP($A29,'Annex 2 EHV charges'!$A$11:$O$157,10,FALSE)=0,"",VLOOKUP($A29,'Annex 2 EHV charges'!$A$11:$O$157,10,FALSE)),"")</f>
        <v>3.85</v>
      </c>
      <c r="H29" s="121">
        <f>IFERROR(IF(VLOOKUP($A29,'Annex 2 EHV charges'!$A$11:$O$157,10,FALSE)=0,"",VLOOKUP($A29,'Annex 2 EHV charges'!$A$11:$O$157,10,FALSE)),"")</f>
        <v>3.85</v>
      </c>
    </row>
    <row r="30" spans="1:8" ht="38.25" x14ac:dyDescent="0.2">
      <c r="A30" s="110">
        <f t="array" ref="A30">IFERROR(INDEX('Annex 2 EHV charges'!$A$11:$A$157, MATCH(0, IF(ISBLANK('Annex 2 EHV charges'!$A$11:$A$157),1, COUNTIF(A$10:$A29, 'Annex 2 EHV charges'!$A$11:$A$157)), 0)),"")</f>
        <v>533</v>
      </c>
      <c r="B30" s="110">
        <f>IF($A30="","",VLOOKUP($A30,'Annex 2 EHV charges'!$A$11:$O$157,2,0))</f>
        <v>533</v>
      </c>
      <c r="C30" s="108" t="str">
        <f>IF($A30="","",VLOOKUP($A30,'Annex 2 EHV charges'!$A$11:$O$157,3,0))</f>
        <v>2199989633174, 2199989633165, 2199989633183</v>
      </c>
      <c r="D30" s="110" t="str">
        <f>IF($A30="","",VLOOKUP($A30,'Annex 2 EHV charges'!$A$11:$O$157,7,0))</f>
        <v>Bridgend Paper Mill</v>
      </c>
      <c r="E30" s="124">
        <f>IFERROR(IF(VLOOKUP($A30,'Annex 2 EHV charges'!$A$11:$O$157,8,FALSE)=0,"",VLOOKUP($A30,'Annex 2 EHV charges'!$A$11:$O$157,8,FALSE)),"")</f>
        <v>0.104</v>
      </c>
      <c r="F30" s="125">
        <f>IFERROR(IF(VLOOKUP($A30,'Annex 2 EHV charges'!$A$11:$O$157,9,FALSE)=0,"",VLOOKUP($A30,'Annex 2 EHV charges'!$A$11:$O$157,9,FALSE)),"")</f>
        <v>300.13</v>
      </c>
      <c r="G30" s="121">
        <f>IFERROR(IF(VLOOKUP($A30,'Annex 2 EHV charges'!$A$11:$O$157,10,FALSE)=0,"",VLOOKUP($A30,'Annex 2 EHV charges'!$A$11:$O$157,10,FALSE)),"")</f>
        <v>3.56</v>
      </c>
      <c r="H30" s="121">
        <f>IFERROR(IF(VLOOKUP($A30,'Annex 2 EHV charges'!$A$11:$O$157,10,FALSE)=0,"",VLOOKUP($A30,'Annex 2 EHV charges'!$A$11:$O$157,10,FALSE)),"")</f>
        <v>3.56</v>
      </c>
    </row>
    <row r="31" spans="1:8" ht="38.25" x14ac:dyDescent="0.2">
      <c r="A31" s="110">
        <f t="array" ref="A31">IFERROR(INDEX('Annex 2 EHV charges'!$A$11:$A$157, MATCH(0, IF(ISBLANK('Annex 2 EHV charges'!$A$11:$A$157),1, COUNTIF(A$10:$A30, 'Annex 2 EHV charges'!$A$11:$A$157)), 0)),"")</f>
        <v>534</v>
      </c>
      <c r="B31" s="110">
        <f>IF($A31="","",VLOOKUP($A31,'Annex 2 EHV charges'!$A$11:$O$157,2,0))</f>
        <v>534</v>
      </c>
      <c r="C31" s="108" t="str">
        <f>IF($A31="","",VLOOKUP($A31,'Annex 2 EHV charges'!$A$11:$O$157,3,0))</f>
        <v>2189999997460, 2189999997683, 2189999997451</v>
      </c>
      <c r="D31" s="110" t="str">
        <f>IF($A31="","",VLOOKUP($A31,'Annex 2 EHV charges'!$A$11:$O$157,7,0))</f>
        <v>Momentive Chemicals</v>
      </c>
      <c r="E31" s="124">
        <f>IFERROR(IF(VLOOKUP($A31,'Annex 2 EHV charges'!$A$11:$O$157,8,FALSE)=0,"",VLOOKUP($A31,'Annex 2 EHV charges'!$A$11:$O$157,8,FALSE)),"")</f>
        <v>1E-3</v>
      </c>
      <c r="F31" s="125">
        <f>IFERROR(IF(VLOOKUP($A31,'Annex 2 EHV charges'!$A$11:$O$157,9,FALSE)=0,"",VLOOKUP($A31,'Annex 2 EHV charges'!$A$11:$O$157,9,FALSE)),"")</f>
        <v>380.17</v>
      </c>
      <c r="G31" s="121">
        <f>IFERROR(IF(VLOOKUP($A31,'Annex 2 EHV charges'!$A$11:$O$157,10,FALSE)=0,"",VLOOKUP($A31,'Annex 2 EHV charges'!$A$11:$O$157,10,FALSE)),"")</f>
        <v>9.0500000000000007</v>
      </c>
      <c r="H31" s="121">
        <f>IFERROR(IF(VLOOKUP($A31,'Annex 2 EHV charges'!$A$11:$O$157,10,FALSE)=0,"",VLOOKUP($A31,'Annex 2 EHV charges'!$A$11:$O$157,10,FALSE)),"")</f>
        <v>9.0500000000000007</v>
      </c>
    </row>
    <row r="32" spans="1:8" ht="51" x14ac:dyDescent="0.2">
      <c r="A32" s="110">
        <f t="array" ref="A32">IFERROR(INDEX('Annex 2 EHV charges'!$A$11:$A$157, MATCH(0, IF(ISBLANK('Annex 2 EHV charges'!$A$11:$A$157),1, COUNTIF(A$10:$A31, 'Annex 2 EHV charges'!$A$11:$A$157)), 0)),"")</f>
        <v>535</v>
      </c>
      <c r="B32" s="110">
        <f>IF($A32="","",VLOOKUP($A32,'Annex 2 EHV charges'!$A$11:$O$157,2,0))</f>
        <v>535</v>
      </c>
      <c r="C32" s="108" t="str">
        <f>IF($A32="","",VLOOKUP($A32,'Annex 2 EHV charges'!$A$11:$O$157,3,0))</f>
        <v>2189999998924
2199989663578
2189999998942
2189999998933</v>
      </c>
      <c r="D32" s="110" t="str">
        <f>IF($A32="","",VLOOKUP($A32,'Annex 2 EHV charges'!$A$11:$O$157,7,0))</f>
        <v>Monsanto</v>
      </c>
      <c r="E32" s="124">
        <f>IFERROR(IF(VLOOKUP($A32,'Annex 2 EHV charges'!$A$11:$O$157,8,FALSE)=0,"",VLOOKUP($A32,'Annex 2 EHV charges'!$A$11:$O$157,8,FALSE)),"")</f>
        <v>6.6000000000000003E-2</v>
      </c>
      <c r="F32" s="125">
        <f>IFERROR(IF(VLOOKUP($A32,'Annex 2 EHV charges'!$A$11:$O$157,9,FALSE)=0,"",VLOOKUP($A32,'Annex 2 EHV charges'!$A$11:$O$157,9,FALSE)),"")</f>
        <v>327.02999999999997</v>
      </c>
      <c r="G32" s="121">
        <f>IFERROR(IF(VLOOKUP($A32,'Annex 2 EHV charges'!$A$11:$O$157,10,FALSE)=0,"",VLOOKUP($A32,'Annex 2 EHV charges'!$A$11:$O$157,10,FALSE)),"")</f>
        <v>4.22</v>
      </c>
      <c r="H32" s="121">
        <f>IFERROR(IF(VLOOKUP($A32,'Annex 2 EHV charges'!$A$11:$O$157,10,FALSE)=0,"",VLOOKUP($A32,'Annex 2 EHV charges'!$A$11:$O$157,10,FALSE)),"")</f>
        <v>4.22</v>
      </c>
    </row>
    <row r="33" spans="1:8" ht="25.5" x14ac:dyDescent="0.2">
      <c r="A33" s="110">
        <f t="array" ref="A33">IFERROR(INDEX('Annex 2 EHV charges'!$A$11:$A$157, MATCH(0, IF(ISBLANK('Annex 2 EHV charges'!$A$11:$A$157),1, COUNTIF(A$10:$A32, 'Annex 2 EHV charges'!$A$11:$A$157)), 0)),"")</f>
        <v>536</v>
      </c>
      <c r="B33" s="110">
        <f>IF($A33="","",VLOOKUP($A33,'Annex 2 EHV charges'!$A$11:$O$157,2,0))</f>
        <v>536</v>
      </c>
      <c r="C33" s="108" t="str">
        <f>IF($A33="","",VLOOKUP($A33,'Annex 2 EHV charges'!$A$11:$O$157,3,0))</f>
        <v>2199989353710, 2199989353701</v>
      </c>
      <c r="D33" s="110" t="str">
        <f>IF($A33="","",VLOOKUP($A33,'Annex 2 EHV charges'!$A$11:$O$157,7,0))</f>
        <v>Dow Corning</v>
      </c>
      <c r="E33" s="124">
        <f>IFERROR(IF(VLOOKUP($A33,'Annex 2 EHV charges'!$A$11:$O$157,8,FALSE)=0,"",VLOOKUP($A33,'Annex 2 EHV charges'!$A$11:$O$157,8,FALSE)),"")</f>
        <v>1E-3</v>
      </c>
      <c r="F33" s="125">
        <f>IFERROR(IF(VLOOKUP($A33,'Annex 2 EHV charges'!$A$11:$O$157,9,FALSE)=0,"",VLOOKUP($A33,'Annex 2 EHV charges'!$A$11:$O$157,9,FALSE)),"")</f>
        <v>457.35</v>
      </c>
      <c r="G33" s="121">
        <f>IFERROR(IF(VLOOKUP($A33,'Annex 2 EHV charges'!$A$11:$O$157,10,FALSE)=0,"",VLOOKUP($A33,'Annex 2 EHV charges'!$A$11:$O$157,10,FALSE)),"")</f>
        <v>9.17</v>
      </c>
      <c r="H33" s="121">
        <f>IFERROR(IF(VLOOKUP($A33,'Annex 2 EHV charges'!$A$11:$O$157,10,FALSE)=0,"",VLOOKUP($A33,'Annex 2 EHV charges'!$A$11:$O$157,10,FALSE)),"")</f>
        <v>9.17</v>
      </c>
    </row>
    <row r="34" spans="1:8" x14ac:dyDescent="0.2">
      <c r="A34" s="110">
        <f t="array" ref="A34">IFERROR(INDEX('Annex 2 EHV charges'!$A$11:$A$157, MATCH(0, IF(ISBLANK('Annex 2 EHV charges'!$A$11:$A$157),1, COUNTIF(A$10:$A33, 'Annex 2 EHV charges'!$A$11:$A$157)), 0)),"")</f>
        <v>538</v>
      </c>
      <c r="B34" s="110">
        <f>IF($A34="","",VLOOKUP($A34,'Annex 2 EHV charges'!$A$11:$O$157,2,0))</f>
        <v>538</v>
      </c>
      <c r="C34" s="108">
        <f>IF($A34="","",VLOOKUP($A34,'Annex 2 EHV charges'!$A$11:$O$157,3,0))</f>
        <v>2198765295402</v>
      </c>
      <c r="D34" s="110" t="str">
        <f>IF($A34="","",VLOOKUP($A34,'Annex 2 EHV charges'!$A$11:$O$157,7,0))</f>
        <v>DCWW Rover Way</v>
      </c>
      <c r="E34" s="124">
        <f>IFERROR(IF(VLOOKUP($A34,'Annex 2 EHV charges'!$A$11:$O$157,8,FALSE)=0,"",VLOOKUP($A34,'Annex 2 EHV charges'!$A$11:$O$157,8,FALSE)),"")</f>
        <v>0.113</v>
      </c>
      <c r="F34" s="125">
        <f>IFERROR(IF(VLOOKUP($A34,'Annex 2 EHV charges'!$A$11:$O$157,9,FALSE)=0,"",VLOOKUP($A34,'Annex 2 EHV charges'!$A$11:$O$157,9,FALSE)),"")</f>
        <v>253.45</v>
      </c>
      <c r="G34" s="121">
        <f>IFERROR(IF(VLOOKUP($A34,'Annex 2 EHV charges'!$A$11:$O$157,10,FALSE)=0,"",VLOOKUP($A34,'Annex 2 EHV charges'!$A$11:$O$157,10,FALSE)),"")</f>
        <v>7.04</v>
      </c>
      <c r="H34" s="121">
        <f>IFERROR(IF(VLOOKUP($A34,'Annex 2 EHV charges'!$A$11:$O$157,10,FALSE)=0,"",VLOOKUP($A34,'Annex 2 EHV charges'!$A$11:$O$157,10,FALSE)),"")</f>
        <v>7.04</v>
      </c>
    </row>
    <row r="35" spans="1:8" x14ac:dyDescent="0.2">
      <c r="A35" s="110">
        <f t="array" ref="A35">IFERROR(INDEX('Annex 2 EHV charges'!$A$11:$A$157, MATCH(0, IF(ISBLANK('Annex 2 EHV charges'!$A$11:$A$157),1, COUNTIF(A$10:$A34, 'Annex 2 EHV charges'!$A$11:$A$157)), 0)),"")</f>
        <v>539</v>
      </c>
      <c r="B35" s="110">
        <f>IF($A35="","",VLOOKUP($A35,'Annex 2 EHV charges'!$A$11:$O$157,2,0))</f>
        <v>539</v>
      </c>
      <c r="C35" s="108">
        <f>IF($A35="","",VLOOKUP($A35,'Annex 2 EHV charges'!$A$11:$O$157,3,0))</f>
        <v>2100040302060</v>
      </c>
      <c r="D35" s="110" t="str">
        <f>IF($A35="","",VLOOKUP($A35,'Annex 2 EHV charges'!$A$11:$O$157,7,0))</f>
        <v>Simms metals</v>
      </c>
      <c r="E35" s="124" t="str">
        <f>IFERROR(IF(VLOOKUP($A35,'Annex 2 EHV charges'!$A$11:$O$157,8,FALSE)=0,"",VLOOKUP($A35,'Annex 2 EHV charges'!$A$11:$O$157,8,FALSE)),"")</f>
        <v/>
      </c>
      <c r="F35" s="125">
        <f>IFERROR(IF(VLOOKUP($A35,'Annex 2 EHV charges'!$A$11:$O$157,9,FALSE)=0,"",VLOOKUP($A35,'Annex 2 EHV charges'!$A$11:$O$157,9,FALSE)),"")</f>
        <v>838.58</v>
      </c>
      <c r="G35" s="121">
        <f>IFERROR(IF(VLOOKUP($A35,'Annex 2 EHV charges'!$A$11:$O$157,10,FALSE)=0,"",VLOOKUP($A35,'Annex 2 EHV charges'!$A$11:$O$157,10,FALSE)),"")</f>
        <v>2.42</v>
      </c>
      <c r="H35" s="121">
        <f>IFERROR(IF(VLOOKUP($A35,'Annex 2 EHV charges'!$A$11:$O$157,10,FALSE)=0,"",VLOOKUP($A35,'Annex 2 EHV charges'!$A$11:$O$157,10,FALSE)),"")</f>
        <v>2.42</v>
      </c>
    </row>
    <row r="36" spans="1:8" ht="25.5" x14ac:dyDescent="0.2">
      <c r="A36" s="110">
        <f t="array" ref="A36">IFERROR(INDEX('Annex 2 EHV charges'!$A$11:$A$157, MATCH(0, IF(ISBLANK('Annex 2 EHV charges'!$A$11:$A$157),1, COUNTIF(A$10:$A35, 'Annex 2 EHV charges'!$A$11:$A$157)), 0)),"")</f>
        <v>541</v>
      </c>
      <c r="B36" s="110">
        <f>IF($A36="","",VLOOKUP($A36,'Annex 2 EHV charges'!$A$11:$O$157,2,0))</f>
        <v>541</v>
      </c>
      <c r="C36" s="108" t="str">
        <f>IF($A36="","",VLOOKUP($A36,'Annex 2 EHV charges'!$A$11:$O$157,3,0))</f>
        <v>2100040752410
2100040752420</v>
      </c>
      <c r="D36" s="110" t="str">
        <f>IF($A36="","",VLOOKUP($A36,'Annex 2 EHV charges'!$A$11:$O$157,7,0))</f>
        <v>Milford Energy</v>
      </c>
      <c r="E36" s="124">
        <f>IFERROR(IF(VLOOKUP($A36,'Annex 2 EHV charges'!$A$11:$O$157,8,FALSE)=0,"",VLOOKUP($A36,'Annex 2 EHV charges'!$A$11:$O$157,8,FALSE)),"")</f>
        <v>7.0000000000000001E-3</v>
      </c>
      <c r="F36" s="125">
        <f>IFERROR(IF(VLOOKUP($A36,'Annex 2 EHV charges'!$A$11:$O$157,9,FALSE)=0,"",VLOOKUP($A36,'Annex 2 EHV charges'!$A$11:$O$157,9,FALSE)),"")</f>
        <v>107.52</v>
      </c>
      <c r="G36" s="121">
        <f>IFERROR(IF(VLOOKUP($A36,'Annex 2 EHV charges'!$A$11:$O$157,10,FALSE)=0,"",VLOOKUP($A36,'Annex 2 EHV charges'!$A$11:$O$157,10,FALSE)),"")</f>
        <v>1.99</v>
      </c>
      <c r="H36" s="121">
        <f>IFERROR(IF(VLOOKUP($A36,'Annex 2 EHV charges'!$A$11:$O$157,10,FALSE)=0,"",VLOOKUP($A36,'Annex 2 EHV charges'!$A$11:$O$157,10,FALSE)),"")</f>
        <v>1.99</v>
      </c>
    </row>
    <row r="37" spans="1:8" ht="25.5" x14ac:dyDescent="0.2">
      <c r="A37" s="110">
        <f t="array" ref="A37">IFERROR(INDEX('Annex 2 EHV charges'!$A$11:$A$157, MATCH(0, IF(ISBLANK('Annex 2 EHV charges'!$A$11:$A$157),1, COUNTIF(A$10:$A36, 'Annex 2 EHV charges'!$A$11:$A$157)), 0)),"")</f>
        <v>542</v>
      </c>
      <c r="B37" s="110">
        <f>IF($A37="","",VLOOKUP($A37,'Annex 2 EHV charges'!$A$11:$O$157,2,0))</f>
        <v>542</v>
      </c>
      <c r="C37" s="108" t="str">
        <f>IF($A37="","",VLOOKUP($A37,'Annex 2 EHV charges'!$A$11:$O$157,3,0))</f>
        <v>2100040636538, 2100040653932</v>
      </c>
      <c r="D37" s="110" t="str">
        <f>IF($A37="","",VLOOKUP($A37,'Annex 2 EHV charges'!$A$11:$O$157,7,0))</f>
        <v>SHLNG</v>
      </c>
      <c r="E37" s="124">
        <f>IFERROR(IF(VLOOKUP($A37,'Annex 2 EHV charges'!$A$11:$O$157,8,FALSE)=0,"",VLOOKUP($A37,'Annex 2 EHV charges'!$A$11:$O$157,8,FALSE)),"")</f>
        <v>0.19900000000000001</v>
      </c>
      <c r="F37" s="125">
        <f>IFERROR(IF(VLOOKUP($A37,'Annex 2 EHV charges'!$A$11:$O$157,9,FALSE)=0,"",VLOOKUP($A37,'Annex 2 EHV charges'!$A$11:$O$157,9,FALSE)),"")</f>
        <v>12450.55</v>
      </c>
      <c r="G37" s="121">
        <f>IFERROR(IF(VLOOKUP($A37,'Annex 2 EHV charges'!$A$11:$O$157,10,FALSE)=0,"",VLOOKUP($A37,'Annex 2 EHV charges'!$A$11:$O$157,10,FALSE)),"")</f>
        <v>5.83</v>
      </c>
      <c r="H37" s="121">
        <f>IFERROR(IF(VLOOKUP($A37,'Annex 2 EHV charges'!$A$11:$O$157,10,FALSE)=0,"",VLOOKUP($A37,'Annex 2 EHV charges'!$A$11:$O$157,10,FALSE)),"")</f>
        <v>5.83</v>
      </c>
    </row>
    <row r="38" spans="1:8" ht="38.25" x14ac:dyDescent="0.2">
      <c r="A38" s="110">
        <f t="array" ref="A38">IFERROR(INDEX('Annex 2 EHV charges'!$A$11:$A$157, MATCH(0, IF(ISBLANK('Annex 2 EHV charges'!$A$11:$A$157),1, COUNTIF(A$10:$A37, 'Annex 2 EHV charges'!$A$11:$A$157)), 0)),"")</f>
        <v>545</v>
      </c>
      <c r="B38" s="110">
        <f>IF($A38="","",VLOOKUP($A38,'Annex 2 EHV charges'!$A$11:$O$157,2,0))</f>
        <v>545</v>
      </c>
      <c r="C38" s="108" t="str">
        <f>IF($A38="","",VLOOKUP($A38,'Annex 2 EHV charges'!$A$11:$O$157,3,0))</f>
        <v>2100040769015, 2100040769033, 2100040769042</v>
      </c>
      <c r="D38" s="110" t="str">
        <f>IF($A38="","",VLOOKUP($A38,'Annex 2 EHV charges'!$A$11:$O$157,7,0))</f>
        <v>Felindre</v>
      </c>
      <c r="E38" s="124" t="str">
        <f>IFERROR(IF(VLOOKUP($A38,'Annex 2 EHV charges'!$A$11:$O$157,8,FALSE)=0,"",VLOOKUP($A38,'Annex 2 EHV charges'!$A$11:$O$157,8,FALSE)),"")</f>
        <v/>
      </c>
      <c r="F38" s="125">
        <f>IFERROR(IF(VLOOKUP($A38,'Annex 2 EHV charges'!$A$11:$O$157,9,FALSE)=0,"",VLOOKUP($A38,'Annex 2 EHV charges'!$A$11:$O$157,9,FALSE)),"")</f>
        <v>4864.8100000000004</v>
      </c>
      <c r="G38" s="121">
        <f>IFERROR(IF(VLOOKUP($A38,'Annex 2 EHV charges'!$A$11:$O$157,10,FALSE)=0,"",VLOOKUP($A38,'Annex 2 EHV charges'!$A$11:$O$157,10,FALSE)),"")</f>
        <v>1.53</v>
      </c>
      <c r="H38" s="121">
        <f>IFERROR(IF(VLOOKUP($A38,'Annex 2 EHV charges'!$A$11:$O$157,10,FALSE)=0,"",VLOOKUP($A38,'Annex 2 EHV charges'!$A$11:$O$157,10,FALSE)),"")</f>
        <v>1.53</v>
      </c>
    </row>
    <row r="39" spans="1:8" ht="25.5" x14ac:dyDescent="0.2">
      <c r="A39" s="110">
        <f t="array" ref="A39">IFERROR(INDEX('Annex 2 EHV charges'!$A$11:$A$157, MATCH(0, IF(ISBLANK('Annex 2 EHV charges'!$A$11:$A$157),1, COUNTIF(A$10:$A38, 'Annex 2 EHV charges'!$A$11:$A$157)), 0)),"")</f>
        <v>546</v>
      </c>
      <c r="B39" s="110">
        <f>IF($A39="","",VLOOKUP($A39,'Annex 2 EHV charges'!$A$11:$O$157,2,0))</f>
        <v>546</v>
      </c>
      <c r="C39" s="108" t="str">
        <f>IF($A39="","",VLOOKUP($A39,'Annex 2 EHV charges'!$A$11:$O$157,3,0))</f>
        <v>2100040781360, 2100040781379</v>
      </c>
      <c r="D39" s="110" t="str">
        <f>IF($A39="","",VLOOKUP($A39,'Annex 2 EHV charges'!$A$11:$O$157,7,0))</f>
        <v>Timet</v>
      </c>
      <c r="E39" s="124">
        <f>IFERROR(IF(VLOOKUP($A39,'Annex 2 EHV charges'!$A$11:$O$157,8,FALSE)=0,"",VLOOKUP($A39,'Annex 2 EHV charges'!$A$11:$O$157,8,FALSE)),"")</f>
        <v>1.6E-2</v>
      </c>
      <c r="F39" s="125">
        <f>IFERROR(IF(VLOOKUP($A39,'Annex 2 EHV charges'!$A$11:$O$157,9,FALSE)=0,"",VLOOKUP($A39,'Annex 2 EHV charges'!$A$11:$O$157,9,FALSE)),"")</f>
        <v>771.63</v>
      </c>
      <c r="G39" s="121">
        <f>IFERROR(IF(VLOOKUP($A39,'Annex 2 EHV charges'!$A$11:$O$157,10,FALSE)=0,"",VLOOKUP($A39,'Annex 2 EHV charges'!$A$11:$O$157,10,FALSE)),"")</f>
        <v>4.2699999999999996</v>
      </c>
      <c r="H39" s="121">
        <f>IFERROR(IF(VLOOKUP($A39,'Annex 2 EHV charges'!$A$11:$O$157,10,FALSE)=0,"",VLOOKUP($A39,'Annex 2 EHV charges'!$A$11:$O$157,10,FALSE)),"")</f>
        <v>4.2699999999999996</v>
      </c>
    </row>
    <row r="40" spans="1:8" x14ac:dyDescent="0.2">
      <c r="A40" s="110">
        <f t="array" ref="A40">IFERROR(INDEX('Annex 2 EHV charges'!$A$11:$A$157, MATCH(0, IF(ISBLANK('Annex 2 EHV charges'!$A$11:$A$157),1, COUNTIF(A$10:$A39, 'Annex 2 EHV charges'!$A$11:$A$157)), 0)),"")</f>
        <v>547</v>
      </c>
      <c r="B40" s="110">
        <f>IF($A40="","",VLOOKUP($A40,'Annex 2 EHV charges'!$A$11:$O$157,2,0))</f>
        <v>547</v>
      </c>
      <c r="C40" s="108">
        <f>IF($A40="","",VLOOKUP($A40,'Annex 2 EHV charges'!$A$11:$O$157,3,0))</f>
        <v>2100040495610</v>
      </c>
      <c r="D40" s="110" t="str">
        <f>IF($A40="","",VLOOKUP($A40,'Annex 2 EHV charges'!$A$11:$O$157,7,0))</f>
        <v>Blaen Cregan</v>
      </c>
      <c r="E40" s="124" t="str">
        <f>IFERROR(IF(VLOOKUP($A40,'Annex 2 EHV charges'!$A$11:$O$157,8,FALSE)=0,"",VLOOKUP($A40,'Annex 2 EHV charges'!$A$11:$O$157,8,FALSE)),"")</f>
        <v/>
      </c>
      <c r="F40" s="125">
        <f>IFERROR(IF(VLOOKUP($A40,'Annex 2 EHV charges'!$A$11:$O$157,9,FALSE)=0,"",VLOOKUP($A40,'Annex 2 EHV charges'!$A$11:$O$157,9,FALSE)),"")</f>
        <v>6.67</v>
      </c>
      <c r="G40" s="121">
        <f>IFERROR(IF(VLOOKUP($A40,'Annex 2 EHV charges'!$A$11:$O$157,10,FALSE)=0,"",VLOOKUP($A40,'Annex 2 EHV charges'!$A$11:$O$157,10,FALSE)),"")</f>
        <v>3.11</v>
      </c>
      <c r="H40" s="121">
        <f>IFERROR(IF(VLOOKUP($A40,'Annex 2 EHV charges'!$A$11:$O$157,10,FALSE)=0,"",VLOOKUP($A40,'Annex 2 EHV charges'!$A$11:$O$157,10,FALSE)),"")</f>
        <v>3.11</v>
      </c>
    </row>
    <row r="41" spans="1:8" x14ac:dyDescent="0.2">
      <c r="A41" s="110">
        <f t="array" ref="A41">IFERROR(INDEX('Annex 2 EHV charges'!$A$11:$A$157, MATCH(0, IF(ISBLANK('Annex 2 EHV charges'!$A$11:$A$157),1, COUNTIF(A$10:$A40, 'Annex 2 EHV charges'!$A$11:$A$157)), 0)),"")</f>
        <v>548</v>
      </c>
      <c r="B41" s="110">
        <f>IF($A41="","",VLOOKUP($A41,'Annex 2 EHV charges'!$A$11:$O$157,2,0))</f>
        <v>548</v>
      </c>
      <c r="C41" s="108">
        <f>IF($A41="","",VLOOKUP($A41,'Annex 2 EHV charges'!$A$11:$O$157,3,0))</f>
        <v>2100040878007</v>
      </c>
      <c r="D41" s="110" t="str">
        <f>IF($A41="","",VLOOKUP($A41,'Annex 2 EHV charges'!$A$11:$O$157,7,0))</f>
        <v>Blaengwen</v>
      </c>
      <c r="E41" s="124">
        <f>IFERROR(IF(VLOOKUP($A41,'Annex 2 EHV charges'!$A$11:$O$157,8,FALSE)=0,"",VLOOKUP($A41,'Annex 2 EHV charges'!$A$11:$O$157,8,FALSE)),"")</f>
        <v>0.19800000000000001</v>
      </c>
      <c r="F41" s="125">
        <f>IFERROR(IF(VLOOKUP($A41,'Annex 2 EHV charges'!$A$11:$O$157,9,FALSE)=0,"",VLOOKUP($A41,'Annex 2 EHV charges'!$A$11:$O$157,9,FALSE)),"")</f>
        <v>555.07000000000005</v>
      </c>
      <c r="G41" s="121">
        <f>IFERROR(IF(VLOOKUP($A41,'Annex 2 EHV charges'!$A$11:$O$157,10,FALSE)=0,"",VLOOKUP($A41,'Annex 2 EHV charges'!$A$11:$O$157,10,FALSE)),"")</f>
        <v>3.02</v>
      </c>
      <c r="H41" s="121">
        <f>IFERROR(IF(VLOOKUP($A41,'Annex 2 EHV charges'!$A$11:$O$157,10,FALSE)=0,"",VLOOKUP($A41,'Annex 2 EHV charges'!$A$11:$O$157,10,FALSE)),"")</f>
        <v>3.02</v>
      </c>
    </row>
    <row r="42" spans="1:8" x14ac:dyDescent="0.2">
      <c r="A42" s="110">
        <f t="array" ref="A42">IFERROR(INDEX('Annex 2 EHV charges'!$A$11:$A$157, MATCH(0, IF(ISBLANK('Annex 2 EHV charges'!$A$11:$A$157),1, COUNTIF(A$10:$A41, 'Annex 2 EHV charges'!$A$11:$A$157)), 0)),"")</f>
        <v>549</v>
      </c>
      <c r="B42" s="110">
        <f>IF($A42="","",VLOOKUP($A42,'Annex 2 EHV charges'!$A$11:$O$157,2,0))</f>
        <v>549</v>
      </c>
      <c r="C42" s="108">
        <f>IF($A42="","",VLOOKUP($A42,'Annex 2 EHV charges'!$A$11:$O$157,3,0))</f>
        <v>2199989639264</v>
      </c>
      <c r="D42" s="110" t="str">
        <f>IF($A42="","",VLOOKUP($A42,'Annex 2 EHV charges'!$A$11:$O$157,7,0))</f>
        <v>Bryn Titli</v>
      </c>
      <c r="E42" s="124">
        <f>IFERROR(IF(VLOOKUP($A42,'Annex 2 EHV charges'!$A$11:$O$157,8,FALSE)=0,"",VLOOKUP($A42,'Annex 2 EHV charges'!$A$11:$O$157,8,FALSE)),"")</f>
        <v>1.0269999999999999</v>
      </c>
      <c r="F42" s="125">
        <f>IFERROR(IF(VLOOKUP($A42,'Annex 2 EHV charges'!$A$11:$O$157,9,FALSE)=0,"",VLOOKUP($A42,'Annex 2 EHV charges'!$A$11:$O$157,9,FALSE)),"")</f>
        <v>39.49</v>
      </c>
      <c r="G42" s="121">
        <f>IFERROR(IF(VLOOKUP($A42,'Annex 2 EHV charges'!$A$11:$O$157,10,FALSE)=0,"",VLOOKUP($A42,'Annex 2 EHV charges'!$A$11:$O$157,10,FALSE)),"")</f>
        <v>3.88</v>
      </c>
      <c r="H42" s="121">
        <f>IFERROR(IF(VLOOKUP($A42,'Annex 2 EHV charges'!$A$11:$O$157,10,FALSE)=0,"",VLOOKUP($A42,'Annex 2 EHV charges'!$A$11:$O$157,10,FALSE)),"")</f>
        <v>3.88</v>
      </c>
    </row>
    <row r="43" spans="1:8" x14ac:dyDescent="0.2">
      <c r="A43" s="110">
        <f t="array" ref="A43">IFERROR(INDEX('Annex 2 EHV charges'!$A$11:$A$157, MATCH(0, IF(ISBLANK('Annex 2 EHV charges'!$A$11:$A$157),1, COUNTIF(A$10:$A42, 'Annex 2 EHV charges'!$A$11:$A$157)), 0)),"")</f>
        <v>571</v>
      </c>
      <c r="B43" s="110">
        <f>IF($A43="","",VLOOKUP($A43,'Annex 2 EHV charges'!$A$11:$O$157,2,0))</f>
        <v>571</v>
      </c>
      <c r="C43" s="108">
        <f>IF($A43="","",VLOOKUP($A43,'Annex 2 EHV charges'!$A$11:$O$157,3,0))</f>
        <v>2100040067538</v>
      </c>
      <c r="D43" s="110" t="str">
        <f>IF($A43="","",VLOOKUP($A43,'Annex 2 EHV charges'!$A$11:$O$157,7,0))</f>
        <v>Crymlin Burrows</v>
      </c>
      <c r="E43" s="124">
        <f>IFERROR(IF(VLOOKUP($A43,'Annex 2 EHV charges'!$A$11:$O$157,8,FALSE)=0,"",VLOOKUP($A43,'Annex 2 EHV charges'!$A$11:$O$157,8,FALSE)),"")</f>
        <v>7.4999999999999997E-2</v>
      </c>
      <c r="F43" s="125">
        <f>IFERROR(IF(VLOOKUP($A43,'Annex 2 EHV charges'!$A$11:$O$157,9,FALSE)=0,"",VLOOKUP($A43,'Annex 2 EHV charges'!$A$11:$O$157,9,FALSE)),"")</f>
        <v>217.13</v>
      </c>
      <c r="G43" s="121">
        <f>IFERROR(IF(VLOOKUP($A43,'Annex 2 EHV charges'!$A$11:$O$157,10,FALSE)=0,"",VLOOKUP($A43,'Annex 2 EHV charges'!$A$11:$O$157,10,FALSE)),"")</f>
        <v>3.34</v>
      </c>
      <c r="H43" s="121">
        <f>IFERROR(IF(VLOOKUP($A43,'Annex 2 EHV charges'!$A$11:$O$157,10,FALSE)=0,"",VLOOKUP($A43,'Annex 2 EHV charges'!$A$11:$O$157,10,FALSE)),"")</f>
        <v>3.34</v>
      </c>
    </row>
    <row r="44" spans="1:8" x14ac:dyDescent="0.2">
      <c r="A44" s="110">
        <f t="array" ref="A44">IFERROR(INDEX('Annex 2 EHV charges'!$A$11:$A$157, MATCH(0, IF(ISBLANK('Annex 2 EHV charges'!$A$11:$A$157),1, COUNTIF(A$10:$A43, 'Annex 2 EHV charges'!$A$11:$A$157)), 0)),"")</f>
        <v>572</v>
      </c>
      <c r="B44" s="110">
        <f>IF($A44="","",VLOOKUP($A44,'Annex 2 EHV charges'!$A$11:$O$157,2,0))</f>
        <v>572</v>
      </c>
      <c r="C44" s="108">
        <f>IF($A44="","",VLOOKUP($A44,'Annex 2 EHV charges'!$A$11:$O$157,3,0))</f>
        <v>2199989635669</v>
      </c>
      <c r="D44" s="110" t="str">
        <f>IF($A44="","",VLOOKUP($A44,'Annex 2 EHV charges'!$A$11:$O$157,7,0))</f>
        <v>Dyffryn Brodyn</v>
      </c>
      <c r="E44" s="124">
        <f>IFERROR(IF(VLOOKUP($A44,'Annex 2 EHV charges'!$A$11:$O$157,8,FALSE)=0,"",VLOOKUP($A44,'Annex 2 EHV charges'!$A$11:$O$157,8,FALSE)),"")</f>
        <v>1.323</v>
      </c>
      <c r="F44" s="125">
        <f>IFERROR(IF(VLOOKUP($A44,'Annex 2 EHV charges'!$A$11:$O$157,9,FALSE)=0,"",VLOOKUP($A44,'Annex 2 EHV charges'!$A$11:$O$157,9,FALSE)),"")</f>
        <v>6.77</v>
      </c>
      <c r="G44" s="121">
        <f>IFERROR(IF(VLOOKUP($A44,'Annex 2 EHV charges'!$A$11:$O$157,10,FALSE)=0,"",VLOOKUP($A44,'Annex 2 EHV charges'!$A$11:$O$157,10,FALSE)),"")</f>
        <v>2.56</v>
      </c>
      <c r="H44" s="121">
        <f>IFERROR(IF(VLOOKUP($A44,'Annex 2 EHV charges'!$A$11:$O$157,10,FALSE)=0,"",VLOOKUP($A44,'Annex 2 EHV charges'!$A$11:$O$157,10,FALSE)),"")</f>
        <v>2.56</v>
      </c>
    </row>
    <row r="45" spans="1:8" x14ac:dyDescent="0.2">
      <c r="A45" s="110">
        <f t="array" ref="A45">IFERROR(INDEX('Annex 2 EHV charges'!$A$11:$A$157, MATCH(0, IF(ISBLANK('Annex 2 EHV charges'!$A$11:$A$157),1, COUNTIF(A$10:$A44, 'Annex 2 EHV charges'!$A$11:$A$157)), 0)),"")</f>
        <v>574</v>
      </c>
      <c r="B45" s="110">
        <f>IF($A45="","",VLOOKUP($A45,'Annex 2 EHV charges'!$A$11:$O$157,2,0))</f>
        <v>574</v>
      </c>
      <c r="C45" s="108">
        <f>IF($A45="","",VLOOKUP($A45,'Annex 2 EHV charges'!$A$11:$O$157,3,0))</f>
        <v>2199989614809</v>
      </c>
      <c r="D45" s="110" t="str">
        <f>IF($A45="","",VLOOKUP($A45,'Annex 2 EHV charges'!$A$11:$O$157,7,0))</f>
        <v>Llyn Brianne</v>
      </c>
      <c r="E45" s="124" t="str">
        <f>IFERROR(IF(VLOOKUP($A45,'Annex 2 EHV charges'!$A$11:$O$157,8,FALSE)=0,"",VLOOKUP($A45,'Annex 2 EHV charges'!$A$11:$O$157,8,FALSE)),"")</f>
        <v/>
      </c>
      <c r="F45" s="125">
        <f>IFERROR(IF(VLOOKUP($A45,'Annex 2 EHV charges'!$A$11:$O$157,9,FALSE)=0,"",VLOOKUP($A45,'Annex 2 EHV charges'!$A$11:$O$157,9,FALSE)),"")</f>
        <v>169.7</v>
      </c>
      <c r="G45" s="121">
        <f>IFERROR(IF(VLOOKUP($A45,'Annex 2 EHV charges'!$A$11:$O$157,10,FALSE)=0,"",VLOOKUP($A45,'Annex 2 EHV charges'!$A$11:$O$157,10,FALSE)),"")</f>
        <v>1.49</v>
      </c>
      <c r="H45" s="121">
        <f>IFERROR(IF(VLOOKUP($A45,'Annex 2 EHV charges'!$A$11:$O$157,10,FALSE)=0,"",VLOOKUP($A45,'Annex 2 EHV charges'!$A$11:$O$157,10,FALSE)),"")</f>
        <v>1.49</v>
      </c>
    </row>
    <row r="46" spans="1:8" x14ac:dyDescent="0.2">
      <c r="A46" s="110">
        <f t="array" ref="A46">IFERROR(INDEX('Annex 2 EHV charges'!$A$11:$A$157, MATCH(0, IF(ISBLANK('Annex 2 EHV charges'!$A$11:$A$157),1, COUNTIF(A$10:$A45, 'Annex 2 EHV charges'!$A$11:$A$157)), 0)),"")</f>
        <v>575</v>
      </c>
      <c r="B46" s="110">
        <f>IF($A46="","",VLOOKUP($A46,'Annex 2 EHV charges'!$A$11:$O$157,2,0))</f>
        <v>575</v>
      </c>
      <c r="C46" s="108" t="str">
        <f>IF($A46="","",VLOOKUP($A46,'Annex 2 EHV charges'!$A$11:$O$157,3,0))</f>
        <v>2100041079171</v>
      </c>
      <c r="D46" s="110" t="str">
        <f>IF($A46="","",VLOOKUP($A46,'Annex 2 EHV charges'!$A$11:$O$157,7,0))</f>
        <v>Maerdy</v>
      </c>
      <c r="E46" s="124">
        <f>IFERROR(IF(VLOOKUP($A46,'Annex 2 EHV charges'!$A$11:$O$157,8,FALSE)=0,"",VLOOKUP($A46,'Annex 2 EHV charges'!$A$11:$O$157,8,FALSE)),"")</f>
        <v>0.13500000000000001</v>
      </c>
      <c r="F46" s="125">
        <f>IFERROR(IF(VLOOKUP($A46,'Annex 2 EHV charges'!$A$11:$O$157,9,FALSE)=0,"",VLOOKUP($A46,'Annex 2 EHV charges'!$A$11:$O$157,9,FALSE)),"")</f>
        <v>20.99</v>
      </c>
      <c r="G46" s="121">
        <f>IFERROR(IF(VLOOKUP($A46,'Annex 2 EHV charges'!$A$11:$O$157,10,FALSE)=0,"",VLOOKUP($A46,'Annex 2 EHV charges'!$A$11:$O$157,10,FALSE)),"")</f>
        <v>1.87</v>
      </c>
      <c r="H46" s="121">
        <f>IFERROR(IF(VLOOKUP($A46,'Annex 2 EHV charges'!$A$11:$O$157,10,FALSE)=0,"",VLOOKUP($A46,'Annex 2 EHV charges'!$A$11:$O$157,10,FALSE)),"")</f>
        <v>1.87</v>
      </c>
    </row>
    <row r="47" spans="1:8" x14ac:dyDescent="0.2">
      <c r="A47" s="110">
        <f t="array" ref="A47">IFERROR(INDEX('Annex 2 EHV charges'!$A$11:$A$157, MATCH(0, IF(ISBLANK('Annex 2 EHV charges'!$A$11:$A$157),1, COUNTIF(A$10:$A46, 'Annex 2 EHV charges'!$A$11:$A$157)), 0)),"")</f>
        <v>577</v>
      </c>
      <c r="B47" s="110">
        <f>IF($A47="","",VLOOKUP($A47,'Annex 2 EHV charges'!$A$11:$O$157,2,0))</f>
        <v>577</v>
      </c>
      <c r="C47" s="108">
        <f>IF($A47="","",VLOOKUP($A47,'Annex 2 EHV charges'!$A$11:$O$157,3,0))</f>
        <v>2100040719992</v>
      </c>
      <c r="D47" s="110" t="str">
        <f>IF($A47="","",VLOOKUP($A47,'Annex 2 EHV charges'!$A$11:$O$157,7,0))</f>
        <v>Margam Biomass</v>
      </c>
      <c r="E47" s="124" t="str">
        <f>IFERROR(IF(VLOOKUP($A47,'Annex 2 EHV charges'!$A$11:$O$157,8,FALSE)=0,"",VLOOKUP($A47,'Annex 2 EHV charges'!$A$11:$O$157,8,FALSE)),"")</f>
        <v/>
      </c>
      <c r="F47" s="125">
        <f>IFERROR(IF(VLOOKUP($A47,'Annex 2 EHV charges'!$A$11:$O$157,9,FALSE)=0,"",VLOOKUP($A47,'Annex 2 EHV charges'!$A$11:$O$157,9,FALSE)),"")</f>
        <v>279.16000000000003</v>
      </c>
      <c r="G47" s="121">
        <f>IFERROR(IF(VLOOKUP($A47,'Annex 2 EHV charges'!$A$11:$O$157,10,FALSE)=0,"",VLOOKUP($A47,'Annex 2 EHV charges'!$A$11:$O$157,10,FALSE)),"")</f>
        <v>1.27</v>
      </c>
      <c r="H47" s="121">
        <f>IFERROR(IF(VLOOKUP($A47,'Annex 2 EHV charges'!$A$11:$O$157,10,FALSE)=0,"",VLOOKUP($A47,'Annex 2 EHV charges'!$A$11:$O$157,10,FALSE)),"")</f>
        <v>1.27</v>
      </c>
    </row>
    <row r="48" spans="1:8" x14ac:dyDescent="0.2">
      <c r="A48" s="110">
        <f t="array" ref="A48">IFERROR(INDEX('Annex 2 EHV charges'!$A$11:$A$157, MATCH(0, IF(ISBLANK('Annex 2 EHV charges'!$A$11:$A$157),1, COUNTIF(A$10:$A47, 'Annex 2 EHV charges'!$A$11:$A$157)), 0)),"")</f>
        <v>578</v>
      </c>
      <c r="B48" s="110">
        <f>IF($A48="","",VLOOKUP($A48,'Annex 2 EHV charges'!$A$11:$O$157,2,0))</f>
        <v>578</v>
      </c>
      <c r="C48" s="108" t="str">
        <f>IF($A48="","",VLOOKUP($A48,'Annex 2 EHV charges'!$A$11:$O$157,3,0))</f>
        <v>New Connection</v>
      </c>
      <c r="D48" s="110" t="str">
        <f>IF($A48="","",VLOOKUP($A48,'Annex 2 EHV charges'!$A$11:$O$157,7,0))</f>
        <v>Newport Biomass</v>
      </c>
      <c r="E48" s="124" t="str">
        <f>IFERROR(IF(VLOOKUP($A48,'Annex 2 EHV charges'!$A$11:$O$157,8,FALSE)=0,"",VLOOKUP($A48,'Annex 2 EHV charges'!$A$11:$O$157,8,FALSE)),"")</f>
        <v/>
      </c>
      <c r="F48" s="125">
        <f>IFERROR(IF(VLOOKUP($A48,'Annex 2 EHV charges'!$A$11:$O$157,9,FALSE)=0,"",VLOOKUP($A48,'Annex 2 EHV charges'!$A$11:$O$157,9,FALSE)),"")</f>
        <v>234.56</v>
      </c>
      <c r="G48" s="121">
        <f>IFERROR(IF(VLOOKUP($A48,'Annex 2 EHV charges'!$A$11:$O$157,10,FALSE)=0,"",VLOOKUP($A48,'Annex 2 EHV charges'!$A$11:$O$157,10,FALSE)),"")</f>
        <v>2.2200000000000002</v>
      </c>
      <c r="H48" s="121">
        <f>IFERROR(IF(VLOOKUP($A48,'Annex 2 EHV charges'!$A$11:$O$157,10,FALSE)=0,"",VLOOKUP($A48,'Annex 2 EHV charges'!$A$11:$O$157,10,FALSE)),"")</f>
        <v>2.2200000000000002</v>
      </c>
    </row>
    <row r="49" spans="1:8" x14ac:dyDescent="0.2">
      <c r="A49" s="110">
        <f t="array" ref="A49">IFERROR(INDEX('Annex 2 EHV charges'!$A$11:$A$157, MATCH(0, IF(ISBLANK('Annex 2 EHV charges'!$A$11:$A$157),1, COUNTIF(A$10:$A48, 'Annex 2 EHV charges'!$A$11:$A$157)), 0)),"")</f>
        <v>579</v>
      </c>
      <c r="B49" s="110">
        <f>IF($A49="","",VLOOKUP($A49,'Annex 2 EHV charges'!$A$11:$O$157,2,0))</f>
        <v>579</v>
      </c>
      <c r="C49" s="108">
        <f>IF($A49="","",VLOOKUP($A49,'Annex 2 EHV charges'!$A$11:$O$157,3,0))</f>
        <v>2100040485950</v>
      </c>
      <c r="D49" s="110" t="str">
        <f>IF($A49="","",VLOOKUP($A49,'Annex 2 EHV charges'!$A$11:$O$157,7,0))</f>
        <v>Pwllfa Gwatkin</v>
      </c>
      <c r="E49" s="124">
        <f>IFERROR(IF(VLOOKUP($A49,'Annex 2 EHV charges'!$A$11:$O$157,8,FALSE)=0,"",VLOOKUP($A49,'Annex 2 EHV charges'!$A$11:$O$157,8,FALSE)),"")</f>
        <v>0.123</v>
      </c>
      <c r="F49" s="125">
        <f>IFERROR(IF(VLOOKUP($A49,'Annex 2 EHV charges'!$A$11:$O$157,9,FALSE)=0,"",VLOOKUP($A49,'Annex 2 EHV charges'!$A$11:$O$157,9,FALSE)),"")</f>
        <v>34.47</v>
      </c>
      <c r="G49" s="121">
        <f>IFERROR(IF(VLOOKUP($A49,'Annex 2 EHV charges'!$A$11:$O$157,10,FALSE)=0,"",VLOOKUP($A49,'Annex 2 EHV charges'!$A$11:$O$157,10,FALSE)),"")</f>
        <v>1.71</v>
      </c>
      <c r="H49" s="121">
        <f>IFERROR(IF(VLOOKUP($A49,'Annex 2 EHV charges'!$A$11:$O$157,10,FALSE)=0,"",VLOOKUP($A49,'Annex 2 EHV charges'!$A$11:$O$157,10,FALSE)),"")</f>
        <v>1.71</v>
      </c>
    </row>
    <row r="50" spans="1:8" x14ac:dyDescent="0.2">
      <c r="A50" s="110">
        <f t="array" ref="A50">IFERROR(INDEX('Annex 2 EHV charges'!$A$11:$A$157, MATCH(0, IF(ISBLANK('Annex 2 EHV charges'!$A$11:$A$157),1, COUNTIF(A$10:$A49, 'Annex 2 EHV charges'!$A$11:$A$157)), 0)),"")</f>
        <v>580</v>
      </c>
      <c r="B50" s="110">
        <f>IF($A50="","",VLOOKUP($A50,'Annex 2 EHV charges'!$A$11:$O$157,2,0))</f>
        <v>580</v>
      </c>
      <c r="C50" s="108">
        <f>IF($A50="","",VLOOKUP($A50,'Annex 2 EHV charges'!$A$11:$O$157,3,0))</f>
        <v>2199989641937</v>
      </c>
      <c r="D50" s="110" t="str">
        <f>IF($A50="","",VLOOKUP($A50,'Annex 2 EHV charges'!$A$11:$O$157,7,0))</f>
        <v>Taff Ely</v>
      </c>
      <c r="E50" s="124" t="str">
        <f>IFERROR(IF(VLOOKUP($A50,'Annex 2 EHV charges'!$A$11:$O$157,8,FALSE)=0,"",VLOOKUP($A50,'Annex 2 EHV charges'!$A$11:$O$157,8,FALSE)),"")</f>
        <v/>
      </c>
      <c r="F50" s="125">
        <f>IFERROR(IF(VLOOKUP($A50,'Annex 2 EHV charges'!$A$11:$O$157,9,FALSE)=0,"",VLOOKUP($A50,'Annex 2 EHV charges'!$A$11:$O$157,9,FALSE)),"")</f>
        <v>4.21</v>
      </c>
      <c r="G50" s="121">
        <f>IFERROR(IF(VLOOKUP($A50,'Annex 2 EHV charges'!$A$11:$O$157,10,FALSE)=0,"",VLOOKUP($A50,'Annex 2 EHV charges'!$A$11:$O$157,10,FALSE)),"")</f>
        <v>1.96</v>
      </c>
      <c r="H50" s="121">
        <f>IFERROR(IF(VLOOKUP($A50,'Annex 2 EHV charges'!$A$11:$O$157,10,FALSE)=0,"",VLOOKUP($A50,'Annex 2 EHV charges'!$A$11:$O$157,10,FALSE)),"")</f>
        <v>1.96</v>
      </c>
    </row>
    <row r="51" spans="1:8" x14ac:dyDescent="0.2">
      <c r="A51" s="110">
        <f t="array" ref="A51">IFERROR(INDEX('Annex 2 EHV charges'!$A$11:$A$157, MATCH(0, IF(ISBLANK('Annex 2 EHV charges'!$A$11:$A$157),1, COUNTIF(A$10:$A50, 'Annex 2 EHV charges'!$A$11:$A$157)), 0)),"")</f>
        <v>581</v>
      </c>
      <c r="B51" s="110">
        <f>IF($A51="","",VLOOKUP($A51,'Annex 2 EHV charges'!$A$11:$O$157,2,0))</f>
        <v>581</v>
      </c>
      <c r="C51" s="108">
        <f>IF($A51="","",VLOOKUP($A51,'Annex 2 EHV charges'!$A$11:$O$157,3,0))</f>
        <v>2100040609516</v>
      </c>
      <c r="D51" s="110" t="str">
        <f>IF($A51="","",VLOOKUP($A51,'Annex 2 EHV charges'!$A$11:$O$157,7,0))</f>
        <v>Trecatti</v>
      </c>
      <c r="E51" s="124" t="str">
        <f>IFERROR(IF(VLOOKUP($A51,'Annex 2 EHV charges'!$A$11:$O$157,8,FALSE)=0,"",VLOOKUP($A51,'Annex 2 EHV charges'!$A$11:$O$157,8,FALSE)),"")</f>
        <v/>
      </c>
      <c r="F51" s="125">
        <f>IFERROR(IF(VLOOKUP($A51,'Annex 2 EHV charges'!$A$11:$O$157,9,FALSE)=0,"",VLOOKUP($A51,'Annex 2 EHV charges'!$A$11:$O$157,9,FALSE)),"")</f>
        <v>94.39</v>
      </c>
      <c r="G51" s="121">
        <f>IFERROR(IF(VLOOKUP($A51,'Annex 2 EHV charges'!$A$11:$O$157,10,FALSE)=0,"",VLOOKUP($A51,'Annex 2 EHV charges'!$A$11:$O$157,10,FALSE)),"")</f>
        <v>1.46</v>
      </c>
      <c r="H51" s="121">
        <f>IFERROR(IF(VLOOKUP($A51,'Annex 2 EHV charges'!$A$11:$O$157,10,FALSE)=0,"",VLOOKUP($A51,'Annex 2 EHV charges'!$A$11:$O$157,10,FALSE)),"")</f>
        <v>1.46</v>
      </c>
    </row>
    <row r="52" spans="1:8" x14ac:dyDescent="0.2">
      <c r="A52" s="110">
        <f t="array" ref="A52">IFERROR(INDEX('Annex 2 EHV charges'!$A$11:$A$157, MATCH(0, IF(ISBLANK('Annex 2 EHV charges'!$A$11:$A$157),1, COUNTIF(A$10:$A51, 'Annex 2 EHV charges'!$A$11:$A$157)), 0)),"")</f>
        <v>582</v>
      </c>
      <c r="B52" s="110">
        <f>IF($A52="","",VLOOKUP($A52,'Annex 2 EHV charges'!$A$11:$O$157,2,0))</f>
        <v>582</v>
      </c>
      <c r="C52" s="108">
        <f>IF($A52="","",VLOOKUP($A52,'Annex 2 EHV charges'!$A$11:$O$157,3,0))</f>
        <v>2100040694060</v>
      </c>
      <c r="D52" s="110" t="str">
        <f>IF($A52="","",VLOOKUP($A52,'Annex 2 EHV charges'!$A$11:$O$157,7,0))</f>
        <v>Withy Hedges</v>
      </c>
      <c r="E52" s="124">
        <f>IFERROR(IF(VLOOKUP($A52,'Annex 2 EHV charges'!$A$11:$O$157,8,FALSE)=0,"",VLOOKUP($A52,'Annex 2 EHV charges'!$A$11:$O$157,8,FALSE)),"")</f>
        <v>2.8879999999999999</v>
      </c>
      <c r="F52" s="125">
        <f>IFERROR(IF(VLOOKUP($A52,'Annex 2 EHV charges'!$A$11:$O$157,9,FALSE)=0,"",VLOOKUP($A52,'Annex 2 EHV charges'!$A$11:$O$157,9,FALSE)),"")</f>
        <v>8.26</v>
      </c>
      <c r="G52" s="121">
        <f>IFERROR(IF(VLOOKUP($A52,'Annex 2 EHV charges'!$A$11:$O$157,10,FALSE)=0,"",VLOOKUP($A52,'Annex 2 EHV charges'!$A$11:$O$157,10,FALSE)),"")</f>
        <v>1.52</v>
      </c>
      <c r="H52" s="121">
        <f>IFERROR(IF(VLOOKUP($A52,'Annex 2 EHV charges'!$A$11:$O$157,10,FALSE)=0,"",VLOOKUP($A52,'Annex 2 EHV charges'!$A$11:$O$157,10,FALSE)),"")</f>
        <v>1.52</v>
      </c>
    </row>
    <row r="53" spans="1:8" x14ac:dyDescent="0.2">
      <c r="A53" s="110">
        <f t="array" ref="A53">IFERROR(INDEX('Annex 2 EHV charges'!$A$11:$A$157, MATCH(0, IF(ISBLANK('Annex 2 EHV charges'!$A$11:$A$157),1, COUNTIF(A$10:$A52, 'Annex 2 EHV charges'!$A$11:$A$157)), 0)),"")</f>
        <v>583</v>
      </c>
      <c r="B53" s="110">
        <f>IF($A53="","",VLOOKUP($A53,'Annex 2 EHV charges'!$A$11:$O$157,2,0))</f>
        <v>583</v>
      </c>
      <c r="C53" s="108">
        <f>IF($A53="","",VLOOKUP($A53,'Annex 2 EHV charges'!$A$11:$O$157,3,0))</f>
        <v>2198765146436</v>
      </c>
      <c r="D53" s="110" t="str">
        <f>IF($A53="","",VLOOKUP($A53,'Annex 2 EHV charges'!$A$11:$O$157,7,0))</f>
        <v>Parc Cynog</v>
      </c>
      <c r="E53" s="124">
        <f>IFERROR(IF(VLOOKUP($A53,'Annex 2 EHV charges'!$A$11:$O$157,8,FALSE)=0,"",VLOOKUP($A53,'Annex 2 EHV charges'!$A$11:$O$157,8,FALSE)),"")</f>
        <v>1.302</v>
      </c>
      <c r="F53" s="125" t="str">
        <f>IFERROR(IF(VLOOKUP($A53,'Annex 2 EHV charges'!$A$11:$O$157,9,FALSE)=0,"",VLOOKUP($A53,'Annex 2 EHV charges'!$A$11:$O$157,9,FALSE)),"")</f>
        <v/>
      </c>
      <c r="G53" s="121">
        <f>IFERROR(IF(VLOOKUP($A53,'Annex 2 EHV charges'!$A$11:$O$157,10,FALSE)=0,"",VLOOKUP($A53,'Annex 2 EHV charges'!$A$11:$O$157,10,FALSE)),"")</f>
        <v>2.37</v>
      </c>
      <c r="H53" s="121">
        <f>IFERROR(IF(VLOOKUP($A53,'Annex 2 EHV charges'!$A$11:$O$157,10,FALSE)=0,"",VLOOKUP($A53,'Annex 2 EHV charges'!$A$11:$O$157,10,FALSE)),"")</f>
        <v>2.37</v>
      </c>
    </row>
    <row r="54" spans="1:8" x14ac:dyDescent="0.2">
      <c r="A54" s="110">
        <f t="array" ref="A54">IFERROR(INDEX('Annex 2 EHV charges'!$A$11:$A$157, MATCH(0, IF(ISBLANK('Annex 2 EHV charges'!$A$11:$A$157),1, COUNTIF(A$10:$A53, 'Annex 2 EHV charges'!$A$11:$A$157)), 0)),"")</f>
        <v>584</v>
      </c>
      <c r="B54" s="110">
        <f>IF($A54="","",VLOOKUP($A54,'Annex 2 EHV charges'!$A$11:$O$157,2,0))</f>
        <v>584</v>
      </c>
      <c r="C54" s="108">
        <f>IF($A54="","",VLOOKUP($A54,'Annex 2 EHV charges'!$A$11:$O$157,3,0))</f>
        <v>2100040841771</v>
      </c>
      <c r="D54" s="110" t="str">
        <f>IF($A54="","",VLOOKUP($A54,'Annex 2 EHV charges'!$A$11:$O$157,7,0))</f>
        <v>Parc Cynog (Pendine)</v>
      </c>
      <c r="E54" s="124">
        <f>IFERROR(IF(VLOOKUP($A54,'Annex 2 EHV charges'!$A$11:$O$157,8,FALSE)=0,"",VLOOKUP($A54,'Annex 2 EHV charges'!$A$11:$O$157,8,FALSE)),"")</f>
        <v>1.302</v>
      </c>
      <c r="F54" s="125">
        <f>IFERROR(IF(VLOOKUP($A54,'Annex 2 EHV charges'!$A$11:$O$157,9,FALSE)=0,"",VLOOKUP($A54,'Annex 2 EHV charges'!$A$11:$O$157,9,FALSE)),"")</f>
        <v>23.16</v>
      </c>
      <c r="G54" s="121">
        <f>IFERROR(IF(VLOOKUP($A54,'Annex 2 EHV charges'!$A$11:$O$157,10,FALSE)=0,"",VLOOKUP($A54,'Annex 2 EHV charges'!$A$11:$O$157,10,FALSE)),"")</f>
        <v>2.08</v>
      </c>
      <c r="H54" s="121">
        <f>IFERROR(IF(VLOOKUP($A54,'Annex 2 EHV charges'!$A$11:$O$157,10,FALSE)=0,"",VLOOKUP($A54,'Annex 2 EHV charges'!$A$11:$O$157,10,FALSE)),"")</f>
        <v>2.08</v>
      </c>
    </row>
    <row r="55" spans="1:8" x14ac:dyDescent="0.2">
      <c r="A55" s="110">
        <f t="array" ref="A55">IFERROR(INDEX('Annex 2 EHV charges'!$A$11:$A$157, MATCH(0, IF(ISBLANK('Annex 2 EHV charges'!$A$11:$A$157),1, COUNTIF(A$10:$A54, 'Annex 2 EHV charges'!$A$11:$A$157)), 0)),"")</f>
        <v>585</v>
      </c>
      <c r="B55" s="110">
        <f>IF($A55="","",VLOOKUP($A55,'Annex 2 EHV charges'!$A$11:$O$157,2,0))</f>
        <v>585</v>
      </c>
      <c r="C55" s="108" t="str">
        <f>IF($A55="","",VLOOKUP($A55,'Annex 2 EHV charges'!$A$11:$O$157,3,0))</f>
        <v>2100040960600</v>
      </c>
      <c r="D55" s="110" t="str">
        <f>IF($A55="","",VLOOKUP($A55,'Annex 2 EHV charges'!$A$11:$O$157,7,0))</f>
        <v xml:space="preserve">Maesgwyn </v>
      </c>
      <c r="E55" s="124">
        <f>IFERROR(IF(VLOOKUP($A55,'Annex 2 EHV charges'!$A$11:$O$157,8,FALSE)=0,"",VLOOKUP($A55,'Annex 2 EHV charges'!$A$11:$O$157,8,FALSE)),"")</f>
        <v>1E-3</v>
      </c>
      <c r="F55" s="125">
        <f>IFERROR(IF(VLOOKUP($A55,'Annex 2 EHV charges'!$A$11:$O$157,9,FALSE)=0,"",VLOOKUP($A55,'Annex 2 EHV charges'!$A$11:$O$157,9,FALSE)),"")</f>
        <v>91.24</v>
      </c>
      <c r="G55" s="121">
        <f>IFERROR(IF(VLOOKUP($A55,'Annex 2 EHV charges'!$A$11:$O$157,10,FALSE)=0,"",VLOOKUP($A55,'Annex 2 EHV charges'!$A$11:$O$157,10,FALSE)),"")</f>
        <v>2.23</v>
      </c>
      <c r="H55" s="121">
        <f>IFERROR(IF(VLOOKUP($A55,'Annex 2 EHV charges'!$A$11:$O$157,10,FALSE)=0,"",VLOOKUP($A55,'Annex 2 EHV charges'!$A$11:$O$157,10,FALSE)),"")</f>
        <v>2.23</v>
      </c>
    </row>
    <row r="56" spans="1:8" x14ac:dyDescent="0.2">
      <c r="A56" s="110">
        <f t="array" ref="A56">IFERROR(INDEX('Annex 2 EHV charges'!$A$11:$A$157, MATCH(0, IF(ISBLANK('Annex 2 EHV charges'!$A$11:$A$157),1, COUNTIF(A$10:$A55, 'Annex 2 EHV charges'!$A$11:$A$157)), 0)),"")</f>
        <v>586</v>
      </c>
      <c r="B56" s="110">
        <f>IF($A56="","",VLOOKUP($A56,'Annex 2 EHV charges'!$A$11:$O$157,2,0))</f>
        <v>586</v>
      </c>
      <c r="C56" s="108" t="str">
        <f>IF($A56="","",VLOOKUP($A56,'Annex 2 EHV charges'!$A$11:$O$157,3,0))</f>
        <v>2100040989413</v>
      </c>
      <c r="D56" s="110" t="str">
        <f>IF($A56="","",VLOOKUP($A56,'Annex 2 EHV charges'!$A$11:$O$157,7,0))</f>
        <v>Ferndale Wind Farm</v>
      </c>
      <c r="E56" s="124" t="str">
        <f>IFERROR(IF(VLOOKUP($A56,'Annex 2 EHV charges'!$A$11:$O$157,8,FALSE)=0,"",VLOOKUP($A56,'Annex 2 EHV charges'!$A$11:$O$157,8,FALSE)),"")</f>
        <v/>
      </c>
      <c r="F56" s="125">
        <f>IFERROR(IF(VLOOKUP($A56,'Annex 2 EHV charges'!$A$11:$O$157,9,FALSE)=0,"",VLOOKUP($A56,'Annex 2 EHV charges'!$A$11:$O$157,9,FALSE)),"")</f>
        <v>24.84</v>
      </c>
      <c r="G56" s="121">
        <f>IFERROR(IF(VLOOKUP($A56,'Annex 2 EHV charges'!$A$11:$O$157,10,FALSE)=0,"",VLOOKUP($A56,'Annex 2 EHV charges'!$A$11:$O$157,10,FALSE)),"")</f>
        <v>1.49</v>
      </c>
      <c r="H56" s="121">
        <f>IFERROR(IF(VLOOKUP($A56,'Annex 2 EHV charges'!$A$11:$O$157,10,FALSE)=0,"",VLOOKUP($A56,'Annex 2 EHV charges'!$A$11:$O$157,10,FALSE)),"")</f>
        <v>1.49</v>
      </c>
    </row>
    <row r="57" spans="1:8" x14ac:dyDescent="0.2">
      <c r="A57" s="110">
        <f t="array" ref="A57">IFERROR(INDEX('Annex 2 EHV charges'!$A$11:$A$157, MATCH(0, IF(ISBLANK('Annex 2 EHV charges'!$A$11:$A$157),1, COUNTIF(A$10:$A56, 'Annex 2 EHV charges'!$A$11:$A$157)), 0)),"")</f>
        <v>587</v>
      </c>
      <c r="B57" s="110">
        <f>IF($A57="","",VLOOKUP($A57,'Annex 2 EHV charges'!$A$11:$O$157,2,0))</f>
        <v>587</v>
      </c>
      <c r="C57" s="108" t="str">
        <f>IF($A57="","",VLOOKUP($A57,'Annex 2 EHV charges'!$A$11:$O$157,3,0))</f>
        <v>2100041090096</v>
      </c>
      <c r="D57" s="110" t="str">
        <f>IF($A57="","",VLOOKUP($A57,'Annex 2 EHV charges'!$A$11:$O$157,7,0))</f>
        <v>Pant y Wal WF</v>
      </c>
      <c r="E57" s="124">
        <f>IFERROR(IF(VLOOKUP($A57,'Annex 2 EHV charges'!$A$11:$O$157,8,FALSE)=0,"",VLOOKUP($A57,'Annex 2 EHV charges'!$A$11:$O$157,8,FALSE)),"")</f>
        <v>7.0000000000000001E-3</v>
      </c>
      <c r="F57" s="125">
        <f>IFERROR(IF(VLOOKUP($A57,'Annex 2 EHV charges'!$A$11:$O$157,9,FALSE)=0,"",VLOOKUP($A57,'Annex 2 EHV charges'!$A$11:$O$157,9,FALSE)),"")</f>
        <v>17.989999999999998</v>
      </c>
      <c r="G57" s="121">
        <f>IFERROR(IF(VLOOKUP($A57,'Annex 2 EHV charges'!$A$11:$O$157,10,FALSE)=0,"",VLOOKUP($A57,'Annex 2 EHV charges'!$A$11:$O$157,10,FALSE)),"")</f>
        <v>1.7</v>
      </c>
      <c r="H57" s="121">
        <f>IFERROR(IF(VLOOKUP($A57,'Annex 2 EHV charges'!$A$11:$O$157,10,FALSE)=0,"",VLOOKUP($A57,'Annex 2 EHV charges'!$A$11:$O$157,10,FALSE)),"")</f>
        <v>1.7</v>
      </c>
    </row>
    <row r="58" spans="1:8" x14ac:dyDescent="0.2">
      <c r="A58" s="110">
        <f t="array" ref="A58">IFERROR(INDEX('Annex 2 EHV charges'!$A$11:$A$157, MATCH(0, IF(ISBLANK('Annex 2 EHV charges'!$A$11:$A$157),1, COUNTIF(A$10:$A57, 'Annex 2 EHV charges'!$A$11:$A$157)), 0)),"")</f>
        <v>588</v>
      </c>
      <c r="B58" s="110">
        <f>IF($A58="","",VLOOKUP($A58,'Annex 2 EHV charges'!$A$11:$O$157,2,0))</f>
        <v>588</v>
      </c>
      <c r="C58" s="108">
        <f>IF($A58="","",VLOOKUP($A58,'Annex 2 EHV charges'!$A$11:$O$157,3,0))</f>
        <v>2100041063650</v>
      </c>
      <c r="D58" s="110" t="str">
        <f>IF($A58="","",VLOOKUP($A58,'Annex 2 EHV charges'!$A$11:$O$157,7,0))</f>
        <v xml:space="preserve">Mynydd Portref </v>
      </c>
      <c r="E58" s="124" t="str">
        <f>IFERROR(IF(VLOOKUP($A58,'Annex 2 EHV charges'!$A$11:$O$157,8,FALSE)=0,"",VLOOKUP($A58,'Annex 2 EHV charges'!$A$11:$O$157,8,FALSE)),"")</f>
        <v/>
      </c>
      <c r="F58" s="125">
        <f>IFERROR(IF(VLOOKUP($A58,'Annex 2 EHV charges'!$A$11:$O$157,9,FALSE)=0,"",VLOOKUP($A58,'Annex 2 EHV charges'!$A$11:$O$157,9,FALSE)),"")</f>
        <v>10.75</v>
      </c>
      <c r="G58" s="121">
        <f>IFERROR(IF(VLOOKUP($A58,'Annex 2 EHV charges'!$A$11:$O$157,10,FALSE)=0,"",VLOOKUP($A58,'Annex 2 EHV charges'!$A$11:$O$157,10,FALSE)),"")</f>
        <v>1.81</v>
      </c>
      <c r="H58" s="121">
        <f>IFERROR(IF(VLOOKUP($A58,'Annex 2 EHV charges'!$A$11:$O$157,10,FALSE)=0,"",VLOOKUP($A58,'Annex 2 EHV charges'!$A$11:$O$157,10,FALSE)),"")</f>
        <v>1.81</v>
      </c>
    </row>
    <row r="59" spans="1:8" x14ac:dyDescent="0.2">
      <c r="A59" s="110">
        <f t="array" ref="A59">IFERROR(INDEX('Annex 2 EHV charges'!$A$11:$A$157, MATCH(0, IF(ISBLANK('Annex 2 EHV charges'!$A$11:$A$157),1, COUNTIF(A$10:$A58, 'Annex 2 EHV charges'!$A$11:$A$157)), 0)),"")</f>
        <v>590</v>
      </c>
      <c r="B59" s="110">
        <f>IF($A59="","",VLOOKUP($A59,'Annex 2 EHV charges'!$A$11:$O$157,2,0))</f>
        <v>590</v>
      </c>
      <c r="C59" s="108" t="str">
        <f>IF($A59="","",VLOOKUP($A59,'Annex 2 EHV charges'!$A$11:$O$157,3,0))</f>
        <v>New Connection</v>
      </c>
      <c r="D59" s="110" t="str">
        <f>IF($A59="","",VLOOKUP($A59,'Annex 2 EHV charges'!$A$11:$O$157,7,0))</f>
        <v>ROSE COTTAGE 909</v>
      </c>
      <c r="E59" s="124" t="str">
        <f>IFERROR(IF(VLOOKUP($A59,'Annex 2 EHV charges'!$A$11:$O$157,8,FALSE)=0,"",VLOOKUP($A59,'Annex 2 EHV charges'!$A$11:$O$157,8,FALSE)),"")</f>
        <v/>
      </c>
      <c r="F59" s="125">
        <f>IFERROR(IF(VLOOKUP($A59,'Annex 2 EHV charges'!$A$11:$O$157,9,FALSE)=0,"",VLOOKUP($A59,'Annex 2 EHV charges'!$A$11:$O$157,9,FALSE)),"")</f>
        <v>6.47</v>
      </c>
      <c r="G59" s="121">
        <f>IFERROR(IF(VLOOKUP($A59,'Annex 2 EHV charges'!$A$11:$O$157,10,FALSE)=0,"",VLOOKUP($A59,'Annex 2 EHV charges'!$A$11:$O$157,10,FALSE)),"")</f>
        <v>2.2799999999999998</v>
      </c>
      <c r="H59" s="121">
        <f>IFERROR(IF(VLOOKUP($A59,'Annex 2 EHV charges'!$A$11:$O$157,10,FALSE)=0,"",VLOOKUP($A59,'Annex 2 EHV charges'!$A$11:$O$157,10,FALSE)),"")</f>
        <v>2.2799999999999998</v>
      </c>
    </row>
    <row r="60" spans="1:8" ht="25.5" x14ac:dyDescent="0.2">
      <c r="A60" s="110">
        <f t="array" ref="A60">IFERROR(INDEX('Annex 2 EHV charges'!$A$11:$A$157, MATCH(0, IF(ISBLANK('Annex 2 EHV charges'!$A$11:$A$157),1, COUNTIF(A$10:$A59, 'Annex 2 EHV charges'!$A$11:$A$157)), 0)),"")</f>
        <v>593</v>
      </c>
      <c r="B60" s="110">
        <f>IF($A60="","",VLOOKUP($A60,'Annex 2 EHV charges'!$A$11:$O$157,2,0))</f>
        <v>593</v>
      </c>
      <c r="C60" s="108" t="str">
        <f>IF($A60="","",VLOOKUP($A60,'Annex 2 EHV charges'!$A$11:$O$157,3,0))</f>
        <v>2189999997503, 2189999997512</v>
      </c>
      <c r="D60" s="110" t="str">
        <f>IF($A60="","",VLOOKUP($A60,'Annex 2 EHV charges'!$A$11:$O$157,7,0))</f>
        <v>Camford</v>
      </c>
      <c r="E60" s="124">
        <f>IFERROR(IF(VLOOKUP($A60,'Annex 2 EHV charges'!$A$11:$O$157,8,FALSE)=0,"",VLOOKUP($A60,'Annex 2 EHV charges'!$A$11:$O$157,8,FALSE)),"")</f>
        <v>1.44</v>
      </c>
      <c r="F60" s="125" t="str">
        <f>IFERROR(IF(VLOOKUP($A60,'Annex 2 EHV charges'!$A$11:$O$157,9,FALSE)=0,"",VLOOKUP($A60,'Annex 2 EHV charges'!$A$11:$O$157,9,FALSE)),"")</f>
        <v/>
      </c>
      <c r="G60" s="121">
        <f>IFERROR(IF(VLOOKUP($A60,'Annex 2 EHV charges'!$A$11:$O$157,10,FALSE)=0,"",VLOOKUP($A60,'Annex 2 EHV charges'!$A$11:$O$157,10,FALSE)),"")</f>
        <v>6.27</v>
      </c>
      <c r="H60" s="121">
        <f>IFERROR(IF(VLOOKUP($A60,'Annex 2 EHV charges'!$A$11:$O$157,10,FALSE)=0,"",VLOOKUP($A60,'Annex 2 EHV charges'!$A$11:$O$157,10,FALSE)),"")</f>
        <v>6.27</v>
      </c>
    </row>
    <row r="61" spans="1:8" ht="38.25" x14ac:dyDescent="0.2">
      <c r="A61" s="110">
        <f t="array" ref="A61">IFERROR(INDEX('Annex 2 EHV charges'!$A$11:$A$157, MATCH(0, IF(ISBLANK('Annex 2 EHV charges'!$A$11:$A$157),1, COUNTIF(A$10:$A60, 'Annex 2 EHV charges'!$A$11:$A$157)), 0)),"")</f>
        <v>594</v>
      </c>
      <c r="B61" s="110">
        <f>IF($A61="","",VLOOKUP($A61,'Annex 2 EHV charges'!$A$11:$O$157,2,0))</f>
        <v>594</v>
      </c>
      <c r="C61" s="108" t="str">
        <f>IF($A61="","",VLOOKUP($A61,'Annex 2 EHV charges'!$A$11:$O$157,3,0))</f>
        <v>2189999997025, 2189999997034, 2189999997043</v>
      </c>
      <c r="D61" s="110" t="str">
        <f>IF($A61="","",VLOOKUP($A61,'Annex 2 EHV charges'!$A$11:$O$157,7,0))</f>
        <v>Hoover</v>
      </c>
      <c r="E61" s="124">
        <f>IFERROR(IF(VLOOKUP($A61,'Annex 2 EHV charges'!$A$11:$O$157,8,FALSE)=0,"",VLOOKUP($A61,'Annex 2 EHV charges'!$A$11:$O$157,8,FALSE)),"")</f>
        <v>1.325</v>
      </c>
      <c r="F61" s="125">
        <f>IFERROR(IF(VLOOKUP($A61,'Annex 2 EHV charges'!$A$11:$O$157,9,FALSE)=0,"",VLOOKUP($A61,'Annex 2 EHV charges'!$A$11:$O$157,9,FALSE)),"")</f>
        <v>380.17</v>
      </c>
      <c r="G61" s="121">
        <f>IFERROR(IF(VLOOKUP($A61,'Annex 2 EHV charges'!$A$11:$O$157,10,FALSE)=0,"",VLOOKUP($A61,'Annex 2 EHV charges'!$A$11:$O$157,10,FALSE)),"")</f>
        <v>10.89</v>
      </c>
      <c r="H61" s="121">
        <f>IFERROR(IF(VLOOKUP($A61,'Annex 2 EHV charges'!$A$11:$O$157,10,FALSE)=0,"",VLOOKUP($A61,'Annex 2 EHV charges'!$A$11:$O$157,10,FALSE)),"")</f>
        <v>10.89</v>
      </c>
    </row>
    <row r="62" spans="1:8" x14ac:dyDescent="0.2">
      <c r="A62" s="110">
        <f t="array" ref="A62">IFERROR(INDEX('Annex 2 EHV charges'!$A$11:$A$157, MATCH(0, IF(ISBLANK('Annex 2 EHV charges'!$A$11:$A$157),1, COUNTIF(A$10:$A61, 'Annex 2 EHV charges'!$A$11:$A$157)), 0)),"")</f>
        <v>620</v>
      </c>
      <c r="B62" s="110">
        <f>IF($A62="","",VLOOKUP($A62,'Annex 2 EHV charges'!$A$11:$O$157,2,0))</f>
        <v>620</v>
      </c>
      <c r="C62" s="108">
        <f>IF($A62="","",VLOOKUP($A62,'Annex 2 EHV charges'!$A$11:$O$157,3,0))</f>
        <v>2199989611348</v>
      </c>
      <c r="D62" s="110" t="str">
        <f>IF($A62="","",VLOOKUP($A62,'Annex 2 EHV charges'!$A$11:$O$157,7,0))</f>
        <v>University Hospital of Wales</v>
      </c>
      <c r="E62" s="124">
        <f>IFERROR(IF(VLOOKUP($A62,'Annex 2 EHV charges'!$A$11:$O$157,8,FALSE)=0,"",VLOOKUP($A62,'Annex 2 EHV charges'!$A$11:$O$157,8,FALSE)),"")</f>
        <v>1.385</v>
      </c>
      <c r="F62" s="125">
        <f>IFERROR(IF(VLOOKUP($A62,'Annex 2 EHV charges'!$A$11:$O$157,9,FALSE)=0,"",VLOOKUP($A62,'Annex 2 EHV charges'!$A$11:$O$157,9,FALSE)),"")</f>
        <v>253.45</v>
      </c>
      <c r="G62" s="121">
        <f>IFERROR(IF(VLOOKUP($A62,'Annex 2 EHV charges'!$A$11:$O$157,10,FALSE)=0,"",VLOOKUP($A62,'Annex 2 EHV charges'!$A$11:$O$157,10,FALSE)),"")</f>
        <v>4.08</v>
      </c>
      <c r="H62" s="121">
        <f>IFERROR(IF(VLOOKUP($A62,'Annex 2 EHV charges'!$A$11:$O$157,10,FALSE)=0,"",VLOOKUP($A62,'Annex 2 EHV charges'!$A$11:$O$157,10,FALSE)),"")</f>
        <v>4.08</v>
      </c>
    </row>
    <row r="63" spans="1:8" x14ac:dyDescent="0.2">
      <c r="A63" s="110">
        <f t="array" ref="A63">IFERROR(INDEX('Annex 2 EHV charges'!$A$11:$A$157, MATCH(0, IF(ISBLANK('Annex 2 EHV charges'!$A$11:$A$157),1, COUNTIF(A$10:$A62, 'Annex 2 EHV charges'!$A$11:$A$157)), 0)),"")</f>
        <v>622</v>
      </c>
      <c r="B63" s="110">
        <f>IF($A63="","",VLOOKUP($A63,'Annex 2 EHV charges'!$A$11:$O$157,2,0))</f>
        <v>622</v>
      </c>
      <c r="C63" s="108">
        <f>IF($A63="","",VLOOKUP($A63,'Annex 2 EHV charges'!$A$11:$O$157,3,0))</f>
        <v>2199989609970</v>
      </c>
      <c r="D63" s="110" t="str">
        <f>IF($A63="","",VLOOKUP($A63,'Annex 2 EHV charges'!$A$11:$O$157,7,0))</f>
        <v>QuinetiQ</v>
      </c>
      <c r="E63" s="124">
        <f>IFERROR(IF(VLOOKUP($A63,'Annex 2 EHV charges'!$A$11:$O$157,8,FALSE)=0,"",VLOOKUP($A63,'Annex 2 EHV charges'!$A$11:$O$157,8,FALSE)),"")</f>
        <v>2.3580000000000001</v>
      </c>
      <c r="F63" s="125">
        <f>IFERROR(IF(VLOOKUP($A63,'Annex 2 EHV charges'!$A$11:$O$157,9,FALSE)=0,"",VLOOKUP($A63,'Annex 2 EHV charges'!$A$11:$O$157,9,FALSE)),"")</f>
        <v>126.72</v>
      </c>
      <c r="G63" s="121">
        <f>IFERROR(IF(VLOOKUP($A63,'Annex 2 EHV charges'!$A$11:$O$157,10,FALSE)=0,"",VLOOKUP($A63,'Annex 2 EHV charges'!$A$11:$O$157,10,FALSE)),"")</f>
        <v>14.82</v>
      </c>
      <c r="H63" s="121">
        <f>IFERROR(IF(VLOOKUP($A63,'Annex 2 EHV charges'!$A$11:$O$157,10,FALSE)=0,"",VLOOKUP($A63,'Annex 2 EHV charges'!$A$11:$O$157,10,FALSE)),"")</f>
        <v>14.82</v>
      </c>
    </row>
    <row r="64" spans="1:8" ht="25.5" x14ac:dyDescent="0.2">
      <c r="A64" s="110">
        <f t="array" ref="A64">IFERROR(INDEX('Annex 2 EHV charges'!$A$11:$A$157, MATCH(0, IF(ISBLANK('Annex 2 EHV charges'!$A$11:$A$157),1, COUNTIF(A$10:$A63, 'Annex 2 EHV charges'!$A$11:$A$157)), 0)),"")</f>
        <v>623</v>
      </c>
      <c r="B64" s="110">
        <f>IF($A64="","",VLOOKUP($A64,'Annex 2 EHV charges'!$A$11:$O$157,2,0))</f>
        <v>623</v>
      </c>
      <c r="C64" s="108" t="str">
        <f>IF($A64="","",VLOOKUP($A64,'Annex 2 EHV charges'!$A$11:$O$157,3,0))</f>
        <v>2100041070815, 2100041071828</v>
      </c>
      <c r="D64" s="110" t="str">
        <f>IF($A64="","",VLOOKUP($A64,'Annex 2 EHV charges'!$A$11:$O$157,7,0))</f>
        <v>Western Coal</v>
      </c>
      <c r="E64" s="124">
        <f>IFERROR(IF(VLOOKUP($A64,'Annex 2 EHV charges'!$A$11:$O$157,8,FALSE)=0,"",VLOOKUP($A64,'Annex 2 EHV charges'!$A$11:$O$157,8,FALSE)),"")</f>
        <v>0.129</v>
      </c>
      <c r="F64" s="125">
        <f>IFERROR(IF(VLOOKUP($A64,'Annex 2 EHV charges'!$A$11:$O$157,9,FALSE)=0,"",VLOOKUP($A64,'Annex 2 EHV charges'!$A$11:$O$157,9,FALSE)),"")</f>
        <v>771.63</v>
      </c>
      <c r="G64" s="121">
        <f>IFERROR(IF(VLOOKUP($A64,'Annex 2 EHV charges'!$A$11:$O$157,10,FALSE)=0,"",VLOOKUP($A64,'Annex 2 EHV charges'!$A$11:$O$157,10,FALSE)),"")</f>
        <v>4.0999999999999996</v>
      </c>
      <c r="H64" s="121">
        <f>IFERROR(IF(VLOOKUP($A64,'Annex 2 EHV charges'!$A$11:$O$157,10,FALSE)=0,"",VLOOKUP($A64,'Annex 2 EHV charges'!$A$11:$O$157,10,FALSE)),"")</f>
        <v>4.0999999999999996</v>
      </c>
    </row>
    <row r="65" spans="1:8" x14ac:dyDescent="0.2">
      <c r="A65" s="110">
        <f t="array" ref="A65">IFERROR(INDEX('Annex 2 EHV charges'!$A$11:$A$157, MATCH(0, IF(ISBLANK('Annex 2 EHV charges'!$A$11:$A$157),1, COUNTIF(A$10:$A64, 'Annex 2 EHV charges'!$A$11:$A$157)), 0)),"")</f>
        <v>625</v>
      </c>
      <c r="B65" s="110">
        <f>IF($A65="","",VLOOKUP($A65,'Annex 2 EHV charges'!$A$11:$O$157,2,0))</f>
        <v>625</v>
      </c>
      <c r="C65" s="108">
        <f>IF($A65="","",VLOOKUP($A65,'Annex 2 EHV charges'!$A$11:$O$157,3,0))</f>
        <v>2100040983990</v>
      </c>
      <c r="D65" s="110" t="str">
        <f>IF($A65="","",VLOOKUP($A65,'Annex 2 EHV charges'!$A$11:$O$157,7,0))</f>
        <v>Tregaron</v>
      </c>
      <c r="E65" s="124">
        <f>IFERROR(IF(VLOOKUP($A65,'Annex 2 EHV charges'!$A$11:$O$157,8,FALSE)=0,"",VLOOKUP($A65,'Annex 2 EHV charges'!$A$11:$O$157,8,FALSE)),"")</f>
        <v>3.0659999999999998</v>
      </c>
      <c r="F65" s="125">
        <f>IFERROR(IF(VLOOKUP($A65,'Annex 2 EHV charges'!$A$11:$O$157,9,FALSE)=0,"",VLOOKUP($A65,'Annex 2 EHV charges'!$A$11:$O$157,9,FALSE)),"")</f>
        <v>1.25</v>
      </c>
      <c r="G65" s="121">
        <f>IFERROR(IF(VLOOKUP($A65,'Annex 2 EHV charges'!$A$11:$O$157,10,FALSE)=0,"",VLOOKUP($A65,'Annex 2 EHV charges'!$A$11:$O$157,10,FALSE)),"")</f>
        <v>1.99</v>
      </c>
      <c r="H65" s="121">
        <f>IFERROR(IF(VLOOKUP($A65,'Annex 2 EHV charges'!$A$11:$O$157,10,FALSE)=0,"",VLOOKUP($A65,'Annex 2 EHV charges'!$A$11:$O$157,10,FALSE)),"")</f>
        <v>1.99</v>
      </c>
    </row>
    <row r="66" spans="1:8" x14ac:dyDescent="0.2">
      <c r="A66" s="110">
        <f t="array" ref="A66">IFERROR(INDEX('Annex 2 EHV charges'!$A$11:$A$157, MATCH(0, IF(ISBLANK('Annex 2 EHV charges'!$A$11:$A$157),1, COUNTIF(A$10:$A65, 'Annex 2 EHV charges'!$A$11:$A$157)), 0)),"")</f>
        <v>627</v>
      </c>
      <c r="B66" s="110">
        <f>IF($A66="","",VLOOKUP($A66,'Annex 2 EHV charges'!$A$11:$O$157,2,0))</f>
        <v>627</v>
      </c>
      <c r="C66" s="108" t="str">
        <f>IF($A66="","",VLOOKUP($A66,'Annex 2 EHV charges'!$A$11:$O$157,3,0))</f>
        <v>2100041072798</v>
      </c>
      <c r="D66" s="110" t="str">
        <f>IF($A66="","",VLOOKUP($A66,'Annex 2 EHV charges'!$A$11:$O$157,7,0))</f>
        <v>WAUNLAN 33kV TEE</v>
      </c>
      <c r="E66" s="124">
        <f>IFERROR(IF(VLOOKUP($A66,'Annex 2 EHV charges'!$A$11:$O$157,8,FALSE)=0,"",VLOOKUP($A66,'Annex 2 EHV charges'!$A$11:$O$157,8,FALSE)),"")</f>
        <v>0.14799999999999999</v>
      </c>
      <c r="F66" s="125">
        <f>IFERROR(IF(VLOOKUP($A66,'Annex 2 EHV charges'!$A$11:$O$157,9,FALSE)=0,"",VLOOKUP($A66,'Annex 2 EHV charges'!$A$11:$O$157,9,FALSE)),"")</f>
        <v>3.71</v>
      </c>
      <c r="G66" s="121">
        <f>IFERROR(IF(VLOOKUP($A66,'Annex 2 EHV charges'!$A$11:$O$157,10,FALSE)=0,"",VLOOKUP($A66,'Annex 2 EHV charges'!$A$11:$O$157,10,FALSE)),"")</f>
        <v>1.51</v>
      </c>
      <c r="H66" s="121">
        <f>IFERROR(IF(VLOOKUP($A66,'Annex 2 EHV charges'!$A$11:$O$157,10,FALSE)=0,"",VLOOKUP($A66,'Annex 2 EHV charges'!$A$11:$O$157,10,FALSE)),"")</f>
        <v>1.51</v>
      </c>
    </row>
    <row r="67" spans="1:8" x14ac:dyDescent="0.2">
      <c r="A67" s="110">
        <f t="array" ref="A67">IFERROR(INDEX('Annex 2 EHV charges'!$A$11:$A$157, MATCH(0, IF(ISBLANK('Annex 2 EHV charges'!$A$11:$A$157),1, COUNTIF(A$10:$A66, 'Annex 2 EHV charges'!$A$11:$A$157)), 0)),"")</f>
        <v>628</v>
      </c>
      <c r="B67" s="110">
        <f>IF($A67="","",VLOOKUP($A67,'Annex 2 EHV charges'!$A$11:$O$157,2,0))</f>
        <v>628</v>
      </c>
      <c r="C67" s="108" t="str">
        <f>IF($A67="","",VLOOKUP($A67,'Annex 2 EHV charges'!$A$11:$O$157,3,0))</f>
        <v>2100041078805</v>
      </c>
      <c r="D67" s="110" t="str">
        <f>IF($A67="","",VLOOKUP($A67,'Annex 2 EHV charges'!$A$11:$O$157,7,0))</f>
        <v>BRITON FERRY 33kV</v>
      </c>
      <c r="E67" s="124">
        <f>IFERROR(IF(VLOOKUP($A67,'Annex 2 EHV charges'!$A$11:$O$157,8,FALSE)=0,"",VLOOKUP($A67,'Annex 2 EHV charges'!$A$11:$O$157,8,FALSE)),"")</f>
        <v>4.2000000000000003E-2</v>
      </c>
      <c r="F67" s="125">
        <f>IFERROR(IF(VLOOKUP($A67,'Annex 2 EHV charges'!$A$11:$O$157,9,FALSE)=0,"",VLOOKUP($A67,'Annex 2 EHV charges'!$A$11:$O$157,9,FALSE)),"")</f>
        <v>1.98</v>
      </c>
      <c r="G67" s="121">
        <f>IFERROR(IF(VLOOKUP($A67,'Annex 2 EHV charges'!$A$11:$O$157,10,FALSE)=0,"",VLOOKUP($A67,'Annex 2 EHV charges'!$A$11:$O$157,10,FALSE)),"")</f>
        <v>1.67</v>
      </c>
      <c r="H67" s="121">
        <f>IFERROR(IF(VLOOKUP($A67,'Annex 2 EHV charges'!$A$11:$O$157,10,FALSE)=0,"",VLOOKUP($A67,'Annex 2 EHV charges'!$A$11:$O$157,10,FALSE)),"")</f>
        <v>1.67</v>
      </c>
    </row>
    <row r="68" spans="1:8" x14ac:dyDescent="0.2">
      <c r="A68" s="110">
        <f t="array" ref="A68">IFERROR(INDEX('Annex 2 EHV charges'!$A$11:$A$157, MATCH(0, IF(ISBLANK('Annex 2 EHV charges'!$A$11:$A$157),1, COUNTIF(A$10:$A67, 'Annex 2 EHV charges'!$A$11:$A$157)), 0)),"")</f>
        <v>629</v>
      </c>
      <c r="B68" s="110">
        <f>IF($A68="","",VLOOKUP($A68,'Annex 2 EHV charges'!$A$11:$O$157,2,0))</f>
        <v>629</v>
      </c>
      <c r="C68" s="108" t="str">
        <f>IF($A68="","",VLOOKUP($A68,'Annex 2 EHV charges'!$A$11:$O$157,3,0))</f>
        <v>2100041089700</v>
      </c>
      <c r="D68" s="110" t="str">
        <f>IF($A68="","",VLOOKUP($A68,'Annex 2 EHV charges'!$A$11:$O$157,7,0))</f>
        <v>HIRWAUN 33kV</v>
      </c>
      <c r="E68" s="124">
        <f>IFERROR(IF(VLOOKUP($A68,'Annex 2 EHV charges'!$A$11:$O$157,8,FALSE)=0,"",VLOOKUP($A68,'Annex 2 EHV charges'!$A$11:$O$157,8,FALSE)),"")</f>
        <v>0.13200000000000001</v>
      </c>
      <c r="F68" s="125">
        <f>IFERROR(IF(VLOOKUP($A68,'Annex 2 EHV charges'!$A$11:$O$157,9,FALSE)=0,"",VLOOKUP($A68,'Annex 2 EHV charges'!$A$11:$O$157,9,FALSE)),"")</f>
        <v>4.67</v>
      </c>
      <c r="G68" s="121">
        <f>IFERROR(IF(VLOOKUP($A68,'Annex 2 EHV charges'!$A$11:$O$157,10,FALSE)=0,"",VLOOKUP($A68,'Annex 2 EHV charges'!$A$11:$O$157,10,FALSE)),"")</f>
        <v>1.89</v>
      </c>
      <c r="H68" s="121">
        <f>IFERROR(IF(VLOOKUP($A68,'Annex 2 EHV charges'!$A$11:$O$157,10,FALSE)=0,"",VLOOKUP($A68,'Annex 2 EHV charges'!$A$11:$O$157,10,FALSE)),"")</f>
        <v>1.89</v>
      </c>
    </row>
    <row r="69" spans="1:8" x14ac:dyDescent="0.2">
      <c r="A69" s="110">
        <f t="array" ref="A69">IFERROR(INDEX('Annex 2 EHV charges'!$A$11:$A$157, MATCH(0, IF(ISBLANK('Annex 2 EHV charges'!$A$11:$A$157),1, COUNTIF(A$10:$A68, 'Annex 2 EHV charges'!$A$11:$A$157)), 0)),"")</f>
        <v>631</v>
      </c>
      <c r="B69" s="110">
        <f>IF($A69="","",VLOOKUP($A69,'Annex 2 EHV charges'!$A$11:$O$157,2,0))</f>
        <v>631</v>
      </c>
      <c r="C69" s="108" t="str">
        <f>IF($A69="","",VLOOKUP($A69,'Annex 2 EHV charges'!$A$11:$O$157,3,0))</f>
        <v>2100041080121</v>
      </c>
      <c r="D69" s="110" t="str">
        <f>IF($A69="","",VLOOKUP($A69,'Annex 2 EHV charges'!$A$11:$O$157,7,0))</f>
        <v>Ffos Las Tee</v>
      </c>
      <c r="E69" s="124">
        <f>IFERROR(IF(VLOOKUP($A69,'Annex 2 EHV charges'!$A$11:$O$157,8,FALSE)=0,"",VLOOKUP($A69,'Annex 2 EHV charges'!$A$11:$O$157,8,FALSE)),"")</f>
        <v>0.76</v>
      </c>
      <c r="F69" s="125">
        <f>IFERROR(IF(VLOOKUP($A69,'Annex 2 EHV charges'!$A$11:$O$157,9,FALSE)=0,"",VLOOKUP($A69,'Annex 2 EHV charges'!$A$11:$O$157,9,FALSE)),"")</f>
        <v>8.57</v>
      </c>
      <c r="G69" s="121">
        <f>IFERROR(IF(VLOOKUP($A69,'Annex 2 EHV charges'!$A$11:$O$157,10,FALSE)=0,"",VLOOKUP($A69,'Annex 2 EHV charges'!$A$11:$O$157,10,FALSE)),"")</f>
        <v>2.39</v>
      </c>
      <c r="H69" s="121">
        <f>IFERROR(IF(VLOOKUP($A69,'Annex 2 EHV charges'!$A$11:$O$157,10,FALSE)=0,"",VLOOKUP($A69,'Annex 2 EHV charges'!$A$11:$O$157,10,FALSE)),"")</f>
        <v>2.39</v>
      </c>
    </row>
    <row r="70" spans="1:8" x14ac:dyDescent="0.2">
      <c r="A70" s="110">
        <f t="array" ref="A70">IFERROR(INDEX('Annex 2 EHV charges'!$A$11:$A$157, MATCH(0, IF(ISBLANK('Annex 2 EHV charges'!$A$11:$A$157),1, COUNTIF(A$10:$A69, 'Annex 2 EHV charges'!$A$11:$A$157)), 0)),"")</f>
        <v>632</v>
      </c>
      <c r="B70" s="110">
        <f>IF($A70="","",VLOOKUP($A70,'Annex 2 EHV charges'!$A$11:$O$157,2,0))</f>
        <v>632</v>
      </c>
      <c r="C70" s="108" t="str">
        <f>IF($A70="","",VLOOKUP($A70,'Annex 2 EHV charges'!$A$11:$O$157,3,0))</f>
        <v>2100041080140</v>
      </c>
      <c r="D70" s="110" t="str">
        <f>IF($A70="","",VLOOKUP($A70,'Annex 2 EHV charges'!$A$11:$O$157,7,0))</f>
        <v>Pont Andrew Tee</v>
      </c>
      <c r="E70" s="124">
        <f>IFERROR(IF(VLOOKUP($A70,'Annex 2 EHV charges'!$A$11:$O$157,8,FALSE)=0,"",VLOOKUP($A70,'Annex 2 EHV charges'!$A$11:$O$157,8,FALSE)),"")</f>
        <v>0.34699999999999998</v>
      </c>
      <c r="F70" s="125">
        <f>IFERROR(IF(VLOOKUP($A70,'Annex 2 EHV charges'!$A$11:$O$157,9,FALSE)=0,"",VLOOKUP($A70,'Annex 2 EHV charges'!$A$11:$O$157,9,FALSE)),"")</f>
        <v>12.51</v>
      </c>
      <c r="G70" s="121">
        <f>IFERROR(IF(VLOOKUP($A70,'Annex 2 EHV charges'!$A$11:$O$157,10,FALSE)=0,"",VLOOKUP($A70,'Annex 2 EHV charges'!$A$11:$O$157,10,FALSE)),"")</f>
        <v>2.4300000000000002</v>
      </c>
      <c r="H70" s="121">
        <f>IFERROR(IF(VLOOKUP($A70,'Annex 2 EHV charges'!$A$11:$O$157,10,FALSE)=0,"",VLOOKUP($A70,'Annex 2 EHV charges'!$A$11:$O$157,10,FALSE)),"")</f>
        <v>2.4300000000000002</v>
      </c>
    </row>
    <row r="71" spans="1:8" ht="25.5" x14ac:dyDescent="0.2">
      <c r="A71" s="110">
        <f t="array" ref="A71">IFERROR(INDEX('Annex 2 EHV charges'!$A$11:$A$157, MATCH(0, IF(ISBLANK('Annex 2 EHV charges'!$A$11:$A$157),1, COUNTIF(A$10:$A70, 'Annex 2 EHV charges'!$A$11:$A$157)), 0)),"")</f>
        <v>880</v>
      </c>
      <c r="B71" s="110">
        <f>IF($A71="","",VLOOKUP($A71,'Annex 2 EHV charges'!$A$11:$O$157,2,0))</f>
        <v>880</v>
      </c>
      <c r="C71" s="108" t="str">
        <f>IF($A71="","",VLOOKUP($A71,'Annex 2 EHV charges'!$A$11:$O$157,3,0))</f>
        <v>2189999997595, 2100041097589</v>
      </c>
      <c r="D71" s="110" t="str">
        <f>IF($A71="","",VLOOKUP($A71,'Annex 2 EHV charges'!$A$11:$O$157,7,0))</f>
        <v>Corus Margam1 GRAN6A</v>
      </c>
      <c r="E71" s="124" t="str">
        <f>IFERROR(IF(VLOOKUP($A71,'Annex 2 EHV charges'!$A$11:$O$157,8,FALSE)=0,"",VLOOKUP($A71,'Annex 2 EHV charges'!$A$11:$O$157,8,FALSE)),"")</f>
        <v/>
      </c>
      <c r="F71" s="125" t="str">
        <f>IFERROR(IF(VLOOKUP($A71,'Annex 2 EHV charges'!$A$11:$O$157,9,FALSE)=0,"",VLOOKUP($A71,'Annex 2 EHV charges'!$A$11:$O$157,9,FALSE)),"")</f>
        <v/>
      </c>
      <c r="G71" s="121">
        <f>IFERROR(IF(VLOOKUP($A71,'Annex 2 EHV charges'!$A$11:$O$157,10,FALSE)=0,"",VLOOKUP($A71,'Annex 2 EHV charges'!$A$11:$O$157,10,FALSE)),"")</f>
        <v>1.47</v>
      </c>
      <c r="H71" s="121">
        <f>IFERROR(IF(VLOOKUP($A71,'Annex 2 EHV charges'!$A$11:$O$157,10,FALSE)=0,"",VLOOKUP($A71,'Annex 2 EHV charges'!$A$11:$O$157,10,FALSE)),"")</f>
        <v>1.47</v>
      </c>
    </row>
    <row r="72" spans="1:8" x14ac:dyDescent="0.2">
      <c r="A72" s="110">
        <f t="array" ref="A72">IFERROR(INDEX('Annex 2 EHV charges'!$A$11:$A$157, MATCH(0, IF(ISBLANK('Annex 2 EHV charges'!$A$11:$A$157),1, COUNTIF(A$10:$A71, 'Annex 2 EHV charges'!$A$11:$A$157)), 0)),"")</f>
        <v>881</v>
      </c>
      <c r="B72" s="110">
        <f>IF($A72="","",VLOOKUP($A72,'Annex 2 EHV charges'!$A$11:$O$157,2,0))</f>
        <v>881</v>
      </c>
      <c r="C72" s="108">
        <f>IF($A72="","",VLOOKUP($A72,'Annex 2 EHV charges'!$A$11:$O$157,3,0))</f>
        <v>2189999997600</v>
      </c>
      <c r="D72" s="110" t="str">
        <f>IF($A72="","",VLOOKUP($A72,'Annex 2 EHV charges'!$A$11:$O$157,7,0))</f>
        <v>Corus Margam2 CEFN6</v>
      </c>
      <c r="E72" s="124" t="str">
        <f>IFERROR(IF(VLOOKUP($A72,'Annex 2 EHV charges'!$A$11:$O$157,8,FALSE)=0,"",VLOOKUP($A72,'Annex 2 EHV charges'!$A$11:$O$157,8,FALSE)),"")</f>
        <v/>
      </c>
      <c r="F72" s="125">
        <f>IFERROR(IF(VLOOKUP($A72,'Annex 2 EHV charges'!$A$11:$O$157,9,FALSE)=0,"",VLOOKUP($A72,'Annex 2 EHV charges'!$A$11:$O$157,9,FALSE)),"")</f>
        <v>1802.44</v>
      </c>
      <c r="G72" s="121">
        <f>IFERROR(IF(VLOOKUP($A72,'Annex 2 EHV charges'!$A$11:$O$157,10,FALSE)=0,"",VLOOKUP($A72,'Annex 2 EHV charges'!$A$11:$O$157,10,FALSE)),"")</f>
        <v>5.0999999999999996</v>
      </c>
      <c r="H72" s="121">
        <f>IFERROR(IF(VLOOKUP($A72,'Annex 2 EHV charges'!$A$11:$O$157,10,FALSE)=0,"",VLOOKUP($A72,'Annex 2 EHV charges'!$A$11:$O$157,10,FALSE)),"")</f>
        <v>5.0999999999999996</v>
      </c>
    </row>
    <row r="73" spans="1:8" x14ac:dyDescent="0.2">
      <c r="A73" s="110">
        <f t="array" ref="A73">IFERROR(INDEX('Annex 2 EHV charges'!$A$11:$A$157, MATCH(0, IF(ISBLANK('Annex 2 EHV charges'!$A$11:$A$157),1, COUNTIF(A$10:$A72, 'Annex 2 EHV charges'!$A$11:$A$157)), 0)),"")</f>
        <v>882</v>
      </c>
      <c r="B73" s="110">
        <f>IF($A73="","",VLOOKUP($A73,'Annex 2 EHV charges'!$A$11:$O$157,2,0))</f>
        <v>882</v>
      </c>
      <c r="C73" s="108" t="str">
        <f>IF($A73="","",VLOOKUP($A73,'Annex 2 EHV charges'!$A$11:$O$157,3,0))</f>
        <v>2100041103391</v>
      </c>
      <c r="D73" s="110" t="str">
        <f>IF($A73="","",VLOOKUP($A73,'Annex 2 EHV charges'!$A$11:$O$157,7,0))</f>
        <v>TIR JOHN STOR 33KV GEN</v>
      </c>
      <c r="E73" s="124">
        <f>IFERROR(IF(VLOOKUP($A73,'Annex 2 EHV charges'!$A$11:$O$157,8,FALSE)=0,"",VLOOKUP($A73,'Annex 2 EHV charges'!$A$11:$O$157,8,FALSE)),"")</f>
        <v>7.4999999999999997E-2</v>
      </c>
      <c r="F73" s="125">
        <f>IFERROR(IF(VLOOKUP($A73,'Annex 2 EHV charges'!$A$11:$O$157,9,FALSE)=0,"",VLOOKUP($A73,'Annex 2 EHV charges'!$A$11:$O$157,9,FALSE)),"")</f>
        <v>2.54</v>
      </c>
      <c r="G73" s="121">
        <f>IFERROR(IF(VLOOKUP($A73,'Annex 2 EHV charges'!$A$11:$O$157,10,FALSE)=0,"",VLOOKUP($A73,'Annex 2 EHV charges'!$A$11:$O$157,10,FALSE)),"")</f>
        <v>1.84</v>
      </c>
      <c r="H73" s="121">
        <f>IFERROR(IF(VLOOKUP($A73,'Annex 2 EHV charges'!$A$11:$O$157,10,FALSE)=0,"",VLOOKUP($A73,'Annex 2 EHV charges'!$A$11:$O$157,10,FALSE)),"")</f>
        <v>1.84</v>
      </c>
    </row>
    <row r="74" spans="1:8" x14ac:dyDescent="0.2">
      <c r="A74" s="110">
        <f t="array" ref="A74">IFERROR(INDEX('Annex 2 EHV charges'!$A$11:$A$157, MATCH(0, IF(ISBLANK('Annex 2 EHV charges'!$A$11:$A$157),1, COUNTIF(A$10:$A73, 'Annex 2 EHV charges'!$A$11:$A$157)), 0)),"")</f>
        <v>883</v>
      </c>
      <c r="B74" s="110">
        <f>IF($A74="","",VLOOKUP($A74,'Annex 2 EHV charges'!$A$11:$O$157,2,0))</f>
        <v>883</v>
      </c>
      <c r="C74" s="108" t="str">
        <f>IF($A74="","",VLOOKUP($A74,'Annex 2 EHV charges'!$A$11:$O$157,3,0))</f>
        <v>2100041105593</v>
      </c>
      <c r="D74" s="110" t="str">
        <f>IF($A74="","",VLOOKUP($A74,'Annex 2 EHV charges'!$A$11:$O$157,7,0))</f>
        <v>Wear Point WF</v>
      </c>
      <c r="E74" s="124">
        <f>IFERROR(IF(VLOOKUP($A74,'Annex 2 EHV charges'!$A$11:$O$157,8,FALSE)=0,"",VLOOKUP($A74,'Annex 2 EHV charges'!$A$11:$O$157,8,FALSE)),"")</f>
        <v>1.202</v>
      </c>
      <c r="F74" s="125">
        <f>IFERROR(IF(VLOOKUP($A74,'Annex 2 EHV charges'!$A$11:$O$157,9,FALSE)=0,"",VLOOKUP($A74,'Annex 2 EHV charges'!$A$11:$O$157,9,FALSE)),"")</f>
        <v>8.32</v>
      </c>
      <c r="G74" s="121">
        <f>IFERROR(IF(VLOOKUP($A74,'Annex 2 EHV charges'!$A$11:$O$157,10,FALSE)=0,"",VLOOKUP($A74,'Annex 2 EHV charges'!$A$11:$O$157,10,FALSE)),"")</f>
        <v>1.84</v>
      </c>
      <c r="H74" s="121">
        <f>IFERROR(IF(VLOOKUP($A74,'Annex 2 EHV charges'!$A$11:$O$157,10,FALSE)=0,"",VLOOKUP($A74,'Annex 2 EHV charges'!$A$11:$O$157,10,FALSE)),"")</f>
        <v>1.84</v>
      </c>
    </row>
    <row r="75" spans="1:8" x14ac:dyDescent="0.2">
      <c r="A75" s="110">
        <f t="array" ref="A75">IFERROR(INDEX('Annex 2 EHV charges'!$A$11:$A$157, MATCH(0, IF(ISBLANK('Annex 2 EHV charges'!$A$11:$A$157),1, COUNTIF(A$10:$A74, 'Annex 2 EHV charges'!$A$11:$A$157)), 0)),"")</f>
        <v>884</v>
      </c>
      <c r="B75" s="110">
        <f>IF($A75="","",VLOOKUP($A75,'Annex 2 EHV charges'!$A$11:$O$157,2,0))</f>
        <v>884</v>
      </c>
      <c r="C75" s="108">
        <f>IF($A75="","",VLOOKUP($A75,'Annex 2 EHV charges'!$A$11:$O$157,3,0))</f>
        <v>2100041113229</v>
      </c>
      <c r="D75" s="110" t="str">
        <f>IF($A75="","",VLOOKUP($A75,'Annex 2 EHV charges'!$A$11:$O$157,7,0))</f>
        <v>West Farm PV</v>
      </c>
      <c r="E75" s="124">
        <f>IFERROR(IF(VLOOKUP($A75,'Annex 2 EHV charges'!$A$11:$O$157,8,FALSE)=0,"",VLOOKUP($A75,'Annex 2 EHV charges'!$A$11:$O$157,8,FALSE)),"")</f>
        <v>0.622</v>
      </c>
      <c r="F75" s="125">
        <f>IFERROR(IF(VLOOKUP($A75,'Annex 2 EHV charges'!$A$11:$O$157,9,FALSE)=0,"",VLOOKUP($A75,'Annex 2 EHV charges'!$A$11:$O$157,9,FALSE)),"")</f>
        <v>4.78</v>
      </c>
      <c r="G75" s="121">
        <f>IFERROR(IF(VLOOKUP($A75,'Annex 2 EHV charges'!$A$11:$O$157,10,FALSE)=0,"",VLOOKUP($A75,'Annex 2 EHV charges'!$A$11:$O$157,10,FALSE)),"")</f>
        <v>1.85</v>
      </c>
      <c r="H75" s="121">
        <f>IFERROR(IF(VLOOKUP($A75,'Annex 2 EHV charges'!$A$11:$O$157,10,FALSE)=0,"",VLOOKUP($A75,'Annex 2 EHV charges'!$A$11:$O$157,10,FALSE)),"")</f>
        <v>1.85</v>
      </c>
    </row>
    <row r="76" spans="1:8" x14ac:dyDescent="0.2">
      <c r="A76" s="110">
        <f t="array" ref="A76">IFERROR(INDEX('Annex 2 EHV charges'!$A$11:$A$157, MATCH(0, IF(ISBLANK('Annex 2 EHV charges'!$A$11:$A$157),1, COUNTIF(A$10:$A75, 'Annex 2 EHV charges'!$A$11:$A$157)), 0)),"")</f>
        <v>885</v>
      </c>
      <c r="B76" s="110">
        <f>IF($A76="","",VLOOKUP($A76,'Annex 2 EHV charges'!$A$11:$O$157,2,0))</f>
        <v>885</v>
      </c>
      <c r="C76" s="108" t="str">
        <f>IF($A76="","",VLOOKUP($A76,'Annex 2 EHV charges'!$A$11:$O$157,3,0))</f>
        <v xml:space="preserve">2100041113326 </v>
      </c>
      <c r="D76" s="110" t="str">
        <f>IF($A76="","",VLOOKUP($A76,'Annex 2 EHV charges'!$A$11:$O$157,7,0))</f>
        <v xml:space="preserve">Jordanston Farm PV </v>
      </c>
      <c r="E76" s="124">
        <f>IFERROR(IF(VLOOKUP($A76,'Annex 2 EHV charges'!$A$11:$O$157,8,FALSE)=0,"",VLOOKUP($A76,'Annex 2 EHV charges'!$A$11:$O$157,8,FALSE)),"")</f>
        <v>1.0049999999999999</v>
      </c>
      <c r="F76" s="125">
        <f>IFERROR(IF(VLOOKUP($A76,'Annex 2 EHV charges'!$A$11:$O$157,9,FALSE)=0,"",VLOOKUP($A76,'Annex 2 EHV charges'!$A$11:$O$157,9,FALSE)),"")</f>
        <v>2.31</v>
      </c>
      <c r="G76" s="121">
        <f>IFERROR(IF(VLOOKUP($A76,'Annex 2 EHV charges'!$A$11:$O$157,10,FALSE)=0,"",VLOOKUP($A76,'Annex 2 EHV charges'!$A$11:$O$157,10,FALSE)),"")</f>
        <v>2.11</v>
      </c>
      <c r="H76" s="121">
        <f>IFERROR(IF(VLOOKUP($A76,'Annex 2 EHV charges'!$A$11:$O$157,10,FALSE)=0,"",VLOOKUP($A76,'Annex 2 EHV charges'!$A$11:$O$157,10,FALSE)),"")</f>
        <v>2.11</v>
      </c>
    </row>
    <row r="77" spans="1:8" x14ac:dyDescent="0.2">
      <c r="A77" s="110">
        <f t="array" ref="A77">IFERROR(INDEX('Annex 2 EHV charges'!$A$11:$A$157, MATCH(0, IF(ISBLANK('Annex 2 EHV charges'!$A$11:$A$157),1, COUNTIF(A$10:$A76, 'Annex 2 EHV charges'!$A$11:$A$157)), 0)),"")</f>
        <v>886</v>
      </c>
      <c r="B77" s="110">
        <f>IF($A77="","",VLOOKUP($A77,'Annex 2 EHV charges'!$A$11:$O$157,2,0))</f>
        <v>886</v>
      </c>
      <c r="C77" s="108" t="str">
        <f>IF($A77="","",VLOOKUP($A77,'Annex 2 EHV charges'!$A$11:$O$157,3,0))</f>
        <v>2100041115787</v>
      </c>
      <c r="D77" s="110" t="str">
        <f>IF($A77="","",VLOOKUP($A77,'Annex 2 EHV charges'!$A$11:$O$157,7,0))</f>
        <v>RUDBAXTON 33KV GEN</v>
      </c>
      <c r="E77" s="124">
        <f>IFERROR(IF(VLOOKUP($A77,'Annex 2 EHV charges'!$A$11:$O$157,8,FALSE)=0,"",VLOOKUP($A77,'Annex 2 EHV charges'!$A$11:$O$157,8,FALSE)),"")</f>
        <v>2.879</v>
      </c>
      <c r="F77" s="125">
        <f>IFERROR(IF(VLOOKUP($A77,'Annex 2 EHV charges'!$A$11:$O$157,9,FALSE)=0,"",VLOOKUP($A77,'Annex 2 EHV charges'!$A$11:$O$157,9,FALSE)),"")</f>
        <v>4.8099999999999996</v>
      </c>
      <c r="G77" s="121">
        <f>IFERROR(IF(VLOOKUP($A77,'Annex 2 EHV charges'!$A$11:$O$157,10,FALSE)=0,"",VLOOKUP($A77,'Annex 2 EHV charges'!$A$11:$O$157,10,FALSE)),"")</f>
        <v>1.79</v>
      </c>
      <c r="H77" s="121">
        <f>IFERROR(IF(VLOOKUP($A77,'Annex 2 EHV charges'!$A$11:$O$157,10,FALSE)=0,"",VLOOKUP($A77,'Annex 2 EHV charges'!$A$11:$O$157,10,FALSE)),"")</f>
        <v>1.79</v>
      </c>
    </row>
    <row r="78" spans="1:8" x14ac:dyDescent="0.2">
      <c r="A78" s="110">
        <f t="array" ref="A78">IFERROR(INDEX('Annex 2 EHV charges'!$A$11:$A$157, MATCH(0, IF(ISBLANK('Annex 2 EHV charges'!$A$11:$A$157),1, COUNTIF(A$10:$A77, 'Annex 2 EHV charges'!$A$11:$A$157)), 0)),"")</f>
        <v>887</v>
      </c>
      <c r="B78" s="110">
        <f>IF($A78="","",VLOOKUP($A78,'Annex 2 EHV charges'!$A$11:$O$157,2,0))</f>
        <v>887</v>
      </c>
      <c r="C78" s="108" t="str">
        <f>IF($A78="","",VLOOKUP($A78,'Annex 2 EHV charges'!$A$11:$O$157,3,0))</f>
        <v>2100041119258</v>
      </c>
      <c r="D78" s="110" t="str">
        <f>IF($A78="","",VLOOKUP($A78,'Annex 2 EHV charges'!$A$11:$O$157,7,0))</f>
        <v>WOGASTON FARM 33KV</v>
      </c>
      <c r="E78" s="124">
        <f>IFERROR(IF(VLOOKUP($A78,'Annex 2 EHV charges'!$A$11:$O$157,8,FALSE)=0,"",VLOOKUP($A78,'Annex 2 EHV charges'!$A$11:$O$157,8,FALSE)),"")</f>
        <v>0.45200000000000001</v>
      </c>
      <c r="F78" s="125">
        <f>IFERROR(IF(VLOOKUP($A78,'Annex 2 EHV charges'!$A$11:$O$157,9,FALSE)=0,"",VLOOKUP($A78,'Annex 2 EHV charges'!$A$11:$O$157,9,FALSE)),"")</f>
        <v>3.44</v>
      </c>
      <c r="G78" s="121">
        <f>IFERROR(IF(VLOOKUP($A78,'Annex 2 EHV charges'!$A$11:$O$157,10,FALSE)=0,"",VLOOKUP($A78,'Annex 2 EHV charges'!$A$11:$O$157,10,FALSE)),"")</f>
        <v>1.85</v>
      </c>
      <c r="H78" s="121">
        <f>IFERROR(IF(VLOOKUP($A78,'Annex 2 EHV charges'!$A$11:$O$157,10,FALSE)=0,"",VLOOKUP($A78,'Annex 2 EHV charges'!$A$11:$O$157,10,FALSE)),"")</f>
        <v>1.85</v>
      </c>
    </row>
    <row r="79" spans="1:8" x14ac:dyDescent="0.2">
      <c r="A79" s="110">
        <f t="array" ref="A79">IFERROR(INDEX('Annex 2 EHV charges'!$A$11:$A$157, MATCH(0, IF(ISBLANK('Annex 2 EHV charges'!$A$11:$A$157),1, COUNTIF(A$10:$A78, 'Annex 2 EHV charges'!$A$11:$A$157)), 0)),"")</f>
        <v>888</v>
      </c>
      <c r="B79" s="110">
        <f>IF($A79="","",VLOOKUP($A79,'Annex 2 EHV charges'!$A$11:$O$157,2,0))</f>
        <v>888</v>
      </c>
      <c r="C79" s="108" t="str">
        <f>IF($A79="","",VLOOKUP($A79,'Annex 2 EHV charges'!$A$11:$O$157,3,0))</f>
        <v>2100041120350</v>
      </c>
      <c r="D79" s="110" t="str">
        <f>IF($A79="","",VLOOKUP($A79,'Annex 2 EHV charges'!$A$11:$O$157,7,0))</f>
        <v>DOWLAIS STOR 33KV GEN</v>
      </c>
      <c r="E79" s="124" t="str">
        <f>IFERROR(IF(VLOOKUP($A79,'Annex 2 EHV charges'!$A$11:$O$157,8,FALSE)=0,"",VLOOKUP($A79,'Annex 2 EHV charges'!$A$11:$O$157,8,FALSE)),"")</f>
        <v/>
      </c>
      <c r="F79" s="125">
        <f>IFERROR(IF(VLOOKUP($A79,'Annex 2 EHV charges'!$A$11:$O$157,9,FALSE)=0,"",VLOOKUP($A79,'Annex 2 EHV charges'!$A$11:$O$157,9,FALSE)),"")</f>
        <v>3.95</v>
      </c>
      <c r="G79" s="121">
        <f>IFERROR(IF(VLOOKUP($A79,'Annex 2 EHV charges'!$A$11:$O$157,10,FALSE)=0,"",VLOOKUP($A79,'Annex 2 EHV charges'!$A$11:$O$157,10,FALSE)),"")</f>
        <v>1.46</v>
      </c>
      <c r="H79" s="121">
        <f>IFERROR(IF(VLOOKUP($A79,'Annex 2 EHV charges'!$A$11:$O$157,10,FALSE)=0,"",VLOOKUP($A79,'Annex 2 EHV charges'!$A$11:$O$157,10,FALSE)),"")</f>
        <v>1.46</v>
      </c>
    </row>
    <row r="80" spans="1:8" x14ac:dyDescent="0.2">
      <c r="A80" s="110">
        <f t="array" ref="A80">IFERROR(INDEX('Annex 2 EHV charges'!$A$11:$A$157, MATCH(0, IF(ISBLANK('Annex 2 EHV charges'!$A$11:$A$157),1, COUNTIF(A$10:$A79, 'Annex 2 EHV charges'!$A$11:$A$157)), 0)),"")</f>
        <v>889</v>
      </c>
      <c r="B80" s="110">
        <f>IF($A80="","",VLOOKUP($A80,'Annex 2 EHV charges'!$A$11:$O$157,2,0))</f>
        <v>889</v>
      </c>
      <c r="C80" s="108" t="str">
        <f>IF($A80="","",VLOOKUP($A80,'Annex 2 EHV charges'!$A$11:$O$157,3,0))</f>
        <v>2100041136537</v>
      </c>
      <c r="D80" s="110" t="str">
        <f>IF($A80="","",VLOOKUP($A80,'Annex 2 EHV charges'!$A$11:$O$157,7,0))</f>
        <v>HOPLASS FARM 910</v>
      </c>
      <c r="E80" s="124">
        <f>IFERROR(IF(VLOOKUP($A80,'Annex 2 EHV charges'!$A$11:$O$157,8,FALSE)=0,"",VLOOKUP($A80,'Annex 2 EHV charges'!$A$11:$O$157,8,FALSE)),"")</f>
        <v>0.45200000000000001</v>
      </c>
      <c r="F80" s="125">
        <f>IFERROR(IF(VLOOKUP($A80,'Annex 2 EHV charges'!$A$11:$O$157,9,FALSE)=0,"",VLOOKUP($A80,'Annex 2 EHV charges'!$A$11:$O$157,9,FALSE)),"")</f>
        <v>2.0499999999999998</v>
      </c>
      <c r="G80" s="121">
        <f>IFERROR(IF(VLOOKUP($A80,'Annex 2 EHV charges'!$A$11:$O$157,10,FALSE)=0,"",VLOOKUP($A80,'Annex 2 EHV charges'!$A$11:$O$157,10,FALSE)),"")</f>
        <v>1.85</v>
      </c>
      <c r="H80" s="121">
        <f>IFERROR(IF(VLOOKUP($A80,'Annex 2 EHV charges'!$A$11:$O$157,10,FALSE)=0,"",VLOOKUP($A80,'Annex 2 EHV charges'!$A$11:$O$157,10,FALSE)),"")</f>
        <v>1.85</v>
      </c>
    </row>
    <row r="81" spans="1:8" x14ac:dyDescent="0.2">
      <c r="A81" s="110">
        <f t="array" ref="A81">IFERROR(INDEX('Annex 2 EHV charges'!$A$11:$A$157, MATCH(0, IF(ISBLANK('Annex 2 EHV charges'!$A$11:$A$157),1, COUNTIF(A$10:$A80, 'Annex 2 EHV charges'!$A$11:$A$157)), 0)),"")</f>
        <v>890</v>
      </c>
      <c r="B81" s="110">
        <f>IF($A81="","",VLOOKUP($A81,'Annex 2 EHV charges'!$A$11:$O$157,2,0))</f>
        <v>890</v>
      </c>
      <c r="C81" s="108" t="str">
        <f>IF($A81="","",VLOOKUP($A81,'Annex 2 EHV charges'!$A$11:$O$157,3,0))</f>
        <v>2100041142372</v>
      </c>
      <c r="D81" s="110" t="str">
        <f>IF($A81="","",VLOOKUP($A81,'Annex 2 EHV charges'!$A$11:$O$157,7,0))</f>
        <v>TRIDENT PARK 951</v>
      </c>
      <c r="E81" s="124">
        <f>IFERROR(IF(VLOOKUP($A81,'Annex 2 EHV charges'!$A$11:$O$157,8,FALSE)=0,"",VLOOKUP($A81,'Annex 2 EHV charges'!$A$11:$O$157,8,FALSE)),"")</f>
        <v>8.7999999999999995E-2</v>
      </c>
      <c r="F81" s="125">
        <f>IFERROR(IF(VLOOKUP($A81,'Annex 2 EHV charges'!$A$11:$O$157,9,FALSE)=0,"",VLOOKUP($A81,'Annex 2 EHV charges'!$A$11:$O$157,9,FALSE)),"")</f>
        <v>218.8</v>
      </c>
      <c r="G81" s="121">
        <f>IFERROR(IF(VLOOKUP($A81,'Annex 2 EHV charges'!$A$11:$O$157,10,FALSE)=0,"",VLOOKUP($A81,'Annex 2 EHV charges'!$A$11:$O$157,10,FALSE)),"")</f>
        <v>1.8</v>
      </c>
      <c r="H81" s="121">
        <f>IFERROR(IF(VLOOKUP($A81,'Annex 2 EHV charges'!$A$11:$O$157,10,FALSE)=0,"",VLOOKUP($A81,'Annex 2 EHV charges'!$A$11:$O$157,10,FALSE)),"")</f>
        <v>1.8</v>
      </c>
    </row>
    <row r="82" spans="1:8" x14ac:dyDescent="0.2">
      <c r="A82" s="110">
        <f t="array" ref="A82">IFERROR(INDEX('Annex 2 EHV charges'!$A$11:$A$157, MATCH(0, IF(ISBLANK('Annex 2 EHV charges'!$A$11:$A$157),1, COUNTIF(A$10:$A81, 'Annex 2 EHV charges'!$A$11:$A$157)), 0)),"")</f>
        <v>891</v>
      </c>
      <c r="B82" s="110">
        <f>IF($A82="","",VLOOKUP($A82,'Annex 2 EHV charges'!$A$11:$O$157,2,0))</f>
        <v>891</v>
      </c>
      <c r="C82" s="108" t="str">
        <f>IF($A82="","",VLOOKUP($A82,'Annex 2 EHV charges'!$A$11:$O$157,3,0))</f>
        <v>2100041150763</v>
      </c>
      <c r="D82" s="110" t="str">
        <f>IF($A82="","",VLOOKUP($A82,'Annex 2 EHV charges'!$A$11:$O$157,7,0))</f>
        <v>BAGLAN 921</v>
      </c>
      <c r="E82" s="124">
        <f>IFERROR(IF(VLOOKUP($A82,'Annex 2 EHV charges'!$A$11:$O$157,8,FALSE)=0,"",VLOOKUP($A82,'Annex 2 EHV charges'!$A$11:$O$157,8,FALSE)),"")</f>
        <v>4.2000000000000003E-2</v>
      </c>
      <c r="F82" s="125" t="str">
        <f>IFERROR(IF(VLOOKUP($A82,'Annex 2 EHV charges'!$A$11:$O$157,9,FALSE)=0,"",VLOOKUP($A82,'Annex 2 EHV charges'!$A$11:$O$157,9,FALSE)),"")</f>
        <v/>
      </c>
      <c r="G82" s="121">
        <f>IFERROR(IF(VLOOKUP($A82,'Annex 2 EHV charges'!$A$11:$O$157,10,FALSE)=0,"",VLOOKUP($A82,'Annex 2 EHV charges'!$A$11:$O$157,10,FALSE)),"")</f>
        <v>1.82</v>
      </c>
      <c r="H82" s="121">
        <f>IFERROR(IF(VLOOKUP($A82,'Annex 2 EHV charges'!$A$11:$O$157,10,FALSE)=0,"",VLOOKUP($A82,'Annex 2 EHV charges'!$A$11:$O$157,10,FALSE)),"")</f>
        <v>1.82</v>
      </c>
    </row>
    <row r="83" spans="1:8" x14ac:dyDescent="0.2">
      <c r="A83" s="110">
        <f t="array" ref="A83">IFERROR(INDEX('Annex 2 EHV charges'!$A$11:$A$157, MATCH(0, IF(ISBLANK('Annex 2 EHV charges'!$A$11:$A$157),1, COUNTIF(A$10:$A82, 'Annex 2 EHV charges'!$A$11:$A$157)), 0)),"")</f>
        <v>892</v>
      </c>
      <c r="B83" s="110">
        <f>IF($A83="","",VLOOKUP($A83,'Annex 2 EHV charges'!$A$11:$O$157,2,0))</f>
        <v>892</v>
      </c>
      <c r="C83" s="108" t="str">
        <f>IF($A83="","",VLOOKUP($A83,'Annex 2 EHV charges'!$A$11:$O$157,3,0))</f>
        <v>2100041150781</v>
      </c>
      <c r="D83" s="110" t="str">
        <f>IF($A83="","",VLOOKUP($A83,'Annex 2 EHV charges'!$A$11:$O$157,7,0))</f>
        <v>Whitland (Caermelyn)</v>
      </c>
      <c r="E83" s="124">
        <f>IFERROR(IF(VLOOKUP($A83,'Annex 2 EHV charges'!$A$11:$O$157,8,FALSE)=0,"",VLOOKUP($A83,'Annex 2 EHV charges'!$A$11:$O$157,8,FALSE)),"")</f>
        <v>3.044</v>
      </c>
      <c r="F83" s="125">
        <f>IFERROR(IF(VLOOKUP($A83,'Annex 2 EHV charges'!$A$11:$O$157,9,FALSE)=0,"",VLOOKUP($A83,'Annex 2 EHV charges'!$A$11:$O$157,9,FALSE)),"")</f>
        <v>4.1399999999999997</v>
      </c>
      <c r="G83" s="121">
        <f>IFERROR(IF(VLOOKUP($A83,'Annex 2 EHV charges'!$A$11:$O$157,10,FALSE)=0,"",VLOOKUP($A83,'Annex 2 EHV charges'!$A$11:$O$157,10,FALSE)),"")</f>
        <v>1.79</v>
      </c>
      <c r="H83" s="121">
        <f>IFERROR(IF(VLOOKUP($A83,'Annex 2 EHV charges'!$A$11:$O$157,10,FALSE)=0,"",VLOOKUP($A83,'Annex 2 EHV charges'!$A$11:$O$157,10,FALSE)),"")</f>
        <v>1.79</v>
      </c>
    </row>
    <row r="84" spans="1:8" x14ac:dyDescent="0.2">
      <c r="A84" s="110">
        <f t="array" ref="A84">IFERROR(INDEX('Annex 2 EHV charges'!$A$11:$A$157, MATCH(0, IF(ISBLANK('Annex 2 EHV charges'!$A$11:$A$157),1, COUNTIF(A$10:$A83, 'Annex 2 EHV charges'!$A$11:$A$157)), 0)),"")</f>
        <v>893</v>
      </c>
      <c r="B84" s="110">
        <f>IF($A84="","",VLOOKUP($A84,'Annex 2 EHV charges'!$A$11:$O$157,2,0))</f>
        <v>893</v>
      </c>
      <c r="C84" s="108" t="str">
        <f>IF($A84="","",VLOOKUP($A84,'Annex 2 EHV charges'!$A$11:$O$157,3,0))</f>
        <v>2100041150833</v>
      </c>
      <c r="D84" s="110" t="str">
        <f>IF($A84="","",VLOOKUP($A84,'Annex 2 EHV charges'!$A$11:$O$157,7,0))</f>
        <v>LIDDLESTONE RIDGE 910</v>
      </c>
      <c r="E84" s="124">
        <f>IFERROR(IF(VLOOKUP($A84,'Annex 2 EHV charges'!$A$11:$O$157,8,FALSE)=0,"",VLOOKUP($A84,'Annex 2 EHV charges'!$A$11:$O$157,8,FALSE)),"")</f>
        <v>1.6539999999999999</v>
      </c>
      <c r="F84" s="125">
        <f>IFERROR(IF(VLOOKUP($A84,'Annex 2 EHV charges'!$A$11:$O$157,9,FALSE)=0,"",VLOOKUP($A84,'Annex 2 EHV charges'!$A$11:$O$157,9,FALSE)),"")</f>
        <v>1.63</v>
      </c>
      <c r="G84" s="121">
        <f>IFERROR(IF(VLOOKUP($A84,'Annex 2 EHV charges'!$A$11:$O$157,10,FALSE)=0,"",VLOOKUP($A84,'Annex 2 EHV charges'!$A$11:$O$157,10,FALSE)),"")</f>
        <v>1.83</v>
      </c>
      <c r="H84" s="121">
        <f>IFERROR(IF(VLOOKUP($A84,'Annex 2 EHV charges'!$A$11:$O$157,10,FALSE)=0,"",VLOOKUP($A84,'Annex 2 EHV charges'!$A$11:$O$157,10,FALSE)),"")</f>
        <v>1.83</v>
      </c>
    </row>
    <row r="85" spans="1:8" x14ac:dyDescent="0.2">
      <c r="A85" s="110">
        <f t="array" ref="A85">IFERROR(INDEX('Annex 2 EHV charges'!$A$11:$A$157, MATCH(0, IF(ISBLANK('Annex 2 EHV charges'!$A$11:$A$157),1, COUNTIF(A$10:$A84, 'Annex 2 EHV charges'!$A$11:$A$157)), 0)),"")</f>
        <v>894</v>
      </c>
      <c r="B85" s="110">
        <f>IF($A85="","",VLOOKUP($A85,'Annex 2 EHV charges'!$A$11:$O$157,2,0))</f>
        <v>894</v>
      </c>
      <c r="C85" s="108" t="str">
        <f>IF($A85="","",VLOOKUP($A85,'Annex 2 EHV charges'!$A$11:$O$157,3,0))</f>
        <v>2100041172093</v>
      </c>
      <c r="D85" s="110" t="str">
        <f>IF($A85="","",VLOOKUP($A85,'Annex 2 EHV charges'!$A$11:$O$157,7,0))</f>
        <v>GARN FARM 950</v>
      </c>
      <c r="E85" s="124" t="str">
        <f>IFERROR(IF(VLOOKUP($A85,'Annex 2 EHV charges'!$A$11:$O$157,8,FALSE)=0,"",VLOOKUP($A85,'Annex 2 EHV charges'!$A$11:$O$157,8,FALSE)),"")</f>
        <v/>
      </c>
      <c r="F85" s="125">
        <f>IFERROR(IF(VLOOKUP($A85,'Annex 2 EHV charges'!$A$11:$O$157,9,FALSE)=0,"",VLOOKUP($A85,'Annex 2 EHV charges'!$A$11:$O$157,9,FALSE)),"")</f>
        <v>6.73</v>
      </c>
      <c r="G85" s="121">
        <f>IFERROR(IF(VLOOKUP($A85,'Annex 2 EHV charges'!$A$11:$O$157,10,FALSE)=0,"",VLOOKUP($A85,'Annex 2 EHV charges'!$A$11:$O$157,10,FALSE)),"")</f>
        <v>1.99</v>
      </c>
      <c r="H85" s="121">
        <f>IFERROR(IF(VLOOKUP($A85,'Annex 2 EHV charges'!$A$11:$O$157,10,FALSE)=0,"",VLOOKUP($A85,'Annex 2 EHV charges'!$A$11:$O$157,10,FALSE)),"")</f>
        <v>1.99</v>
      </c>
    </row>
    <row r="86" spans="1:8" x14ac:dyDescent="0.2">
      <c r="A86" s="110">
        <f t="array" ref="A86">IFERROR(INDEX('Annex 2 EHV charges'!$A$11:$A$157, MATCH(0, IF(ISBLANK('Annex 2 EHV charges'!$A$11:$A$157),1, COUNTIF(A$10:$A85, 'Annex 2 EHV charges'!$A$11:$A$157)), 0)),"")</f>
        <v>7051</v>
      </c>
      <c r="B86" s="110">
        <f>IF($A86="","",VLOOKUP($A86,'Annex 2 EHV charges'!$A$11:$O$157,2,0))</f>
        <v>7051</v>
      </c>
      <c r="C86" s="108" t="str">
        <f>IF($A86="","",VLOOKUP($A86,'Annex 2 EHV charges'!$A$11:$O$157,3,0))</f>
        <v>CVA</v>
      </c>
      <c r="D86" s="110" t="str">
        <f>IF($A86="","",VLOOKUP($A86,'Annex 2 EHV charges'!$A$11:$O$157,7,0))</f>
        <v>Centrica</v>
      </c>
      <c r="E86" s="124" t="str">
        <f>IFERROR(IF(VLOOKUP($A86,'Annex 2 EHV charges'!$A$11:$O$157,8,FALSE)=0,"",VLOOKUP($A86,'Annex 2 EHV charges'!$A$11:$O$157,8,FALSE)),"")</f>
        <v/>
      </c>
      <c r="F86" s="125" t="str">
        <f>IFERROR(IF(VLOOKUP($A86,'Annex 2 EHV charges'!$A$11:$O$157,9,FALSE)=0,"",VLOOKUP($A86,'Annex 2 EHV charges'!$A$11:$O$157,9,FALSE)),"")</f>
        <v/>
      </c>
      <c r="G86" s="121">
        <f>IFERROR(IF(VLOOKUP($A86,'Annex 2 EHV charges'!$A$11:$O$157,10,FALSE)=0,"",VLOOKUP($A86,'Annex 2 EHV charges'!$A$11:$O$157,10,FALSE)),"")</f>
        <v>2.46</v>
      </c>
      <c r="H86" s="121">
        <f>IFERROR(IF(VLOOKUP($A86,'Annex 2 EHV charges'!$A$11:$O$157,10,FALSE)=0,"",VLOOKUP($A86,'Annex 2 EHV charges'!$A$11:$O$157,10,FALSE)),"")</f>
        <v>2.46</v>
      </c>
    </row>
    <row r="87" spans="1:8" x14ac:dyDescent="0.2">
      <c r="A87" s="110">
        <f t="array" ref="A87">IFERROR(INDEX('Annex 2 EHV charges'!$A$11:$A$157, MATCH(0, IF(ISBLANK('Annex 2 EHV charges'!$A$11:$A$157),1, COUNTIF(A$10:$A86, 'Annex 2 EHV charges'!$A$11:$A$157)), 0)),"")</f>
        <v>7159</v>
      </c>
      <c r="B87" s="110">
        <f>IF($A87="","",VLOOKUP($A87,'Annex 2 EHV charges'!$A$11:$O$157,2,0))</f>
        <v>7159</v>
      </c>
      <c r="C87" s="108" t="str">
        <f>IF($A87="","",VLOOKUP($A87,'Annex 2 EHV charges'!$A$11:$O$157,3,0))</f>
        <v>CVA</v>
      </c>
      <c r="D87" s="110" t="str">
        <f>IF($A87="","",VLOOKUP($A87,'Annex 2 EHV charges'!$A$11:$O$157,7,0))</f>
        <v>British Energy</v>
      </c>
      <c r="E87" s="124">
        <f>IFERROR(IF(VLOOKUP($A87,'Annex 2 EHV charges'!$A$11:$O$157,8,FALSE)=0,"",VLOOKUP($A87,'Annex 2 EHV charges'!$A$11:$O$157,8,FALSE)),"")</f>
        <v>6.0999999999999999E-2</v>
      </c>
      <c r="F87" s="125">
        <f>IFERROR(IF(VLOOKUP($A87,'Annex 2 EHV charges'!$A$11:$O$157,9,FALSE)=0,"",VLOOKUP($A87,'Annex 2 EHV charges'!$A$11:$O$157,9,FALSE)),"")</f>
        <v>22.15</v>
      </c>
      <c r="G87" s="121">
        <f>IFERROR(IF(VLOOKUP($A87,'Annex 2 EHV charges'!$A$11:$O$157,10,FALSE)=0,"",VLOOKUP($A87,'Annex 2 EHV charges'!$A$11:$O$157,10,FALSE)),"")</f>
        <v>1.74</v>
      </c>
      <c r="H87" s="121">
        <f>IFERROR(IF(VLOOKUP($A87,'Annex 2 EHV charges'!$A$11:$O$157,10,FALSE)=0,"",VLOOKUP($A87,'Annex 2 EHV charges'!$A$11:$O$157,10,FALSE)),"")</f>
        <v>1.74</v>
      </c>
    </row>
    <row r="88" spans="1:8" x14ac:dyDescent="0.2">
      <c r="A88" s="110">
        <f t="array" ref="A88">IFERROR(INDEX('Annex 2 EHV charges'!$A$11:$A$157, MATCH(0, IF(ISBLANK('Annex 2 EHV charges'!$A$11:$A$157),1, COUNTIF(A$10:$A87, 'Annex 2 EHV charges'!$A$11:$A$157)), 0)),"")</f>
        <v>7163</v>
      </c>
      <c r="B88" s="110">
        <f>IF($A88="","",VLOOKUP($A88,'Annex 2 EHV charges'!$A$11:$O$157,2,0))</f>
        <v>7163</v>
      </c>
      <c r="C88" s="108" t="str">
        <f>IF($A88="","",VLOOKUP($A88,'Annex 2 EHV charges'!$A$11:$O$157,3,0))</f>
        <v>CVA</v>
      </c>
      <c r="D88" s="110" t="str">
        <f>IF($A88="","",VLOOKUP($A88,'Annex 2 EHV charges'!$A$11:$O$157,7,0))</f>
        <v>Aberaman Park</v>
      </c>
      <c r="E88" s="124">
        <f>IFERROR(IF(VLOOKUP($A88,'Annex 2 EHV charges'!$A$11:$O$157,8,FALSE)=0,"",VLOOKUP($A88,'Annex 2 EHV charges'!$A$11:$O$157,8,FALSE)),"")</f>
        <v>1.4E-2</v>
      </c>
      <c r="F88" s="125">
        <f>IFERROR(IF(VLOOKUP($A88,'Annex 2 EHV charges'!$A$11:$O$157,9,FALSE)=0,"",VLOOKUP($A88,'Annex 2 EHV charges'!$A$11:$O$157,9,FALSE)),"")</f>
        <v>27.76</v>
      </c>
      <c r="G88" s="121">
        <f>IFERROR(IF(VLOOKUP($A88,'Annex 2 EHV charges'!$A$11:$O$157,10,FALSE)=0,"",VLOOKUP($A88,'Annex 2 EHV charges'!$A$11:$O$157,10,FALSE)),"")</f>
        <v>2.0699999999999998</v>
      </c>
      <c r="H88" s="121">
        <f>IFERROR(IF(VLOOKUP($A88,'Annex 2 EHV charges'!$A$11:$O$157,10,FALSE)=0,"",VLOOKUP($A88,'Annex 2 EHV charges'!$A$11:$O$157,10,FALSE)),"")</f>
        <v>2.0699999999999998</v>
      </c>
    </row>
    <row r="89" spans="1:8" x14ac:dyDescent="0.2">
      <c r="A89" s="110" t="str">
        <f t="array" ref="A89">IFERROR(INDEX('Annex 2 EHV charges'!$A$11:$A$157, MATCH(0, IF(ISBLANK('Annex 2 EHV charges'!$A$11:$A$157),1, COUNTIF(A$10:$A88, 'Annex 2 EHV charges'!$A$11:$A$157)), 0)),"")</f>
        <v>CVA1</v>
      </c>
      <c r="B89" s="110" t="str">
        <f>IF($A89="","",VLOOKUP($A89,'Annex 2 EHV charges'!$A$11:$O$157,2,0))</f>
        <v>CVA</v>
      </c>
      <c r="C89" s="108" t="str">
        <f>IF($A89="","",VLOOKUP($A89,'Annex 2 EHV charges'!$A$11:$O$157,3,0))</f>
        <v>CVA</v>
      </c>
      <c r="D89" s="110" t="str">
        <f>IF($A89="","",VLOOKUP($A89,'Annex 2 EHV charges'!$A$11:$O$157,7,0))</f>
        <v>Aberystwyth - Manweb</v>
      </c>
      <c r="E89" s="124">
        <f>IFERROR(IF(VLOOKUP($A89,'Annex 2 EHV charges'!$A$11:$O$157,8,FALSE)=0,"",VLOOKUP($A89,'Annex 2 EHV charges'!$A$11:$O$157,8,FALSE)),"")</f>
        <v>0.23699999999999999</v>
      </c>
      <c r="F89" s="125" t="str">
        <f>IFERROR(IF(VLOOKUP($A89,'Annex 2 EHV charges'!$A$11:$O$157,9,FALSE)=0,"",VLOOKUP($A89,'Annex 2 EHV charges'!$A$11:$O$157,9,FALSE)),"")</f>
        <v/>
      </c>
      <c r="G89" s="121">
        <f>IFERROR(IF(VLOOKUP($A89,'Annex 2 EHV charges'!$A$11:$O$157,10,FALSE)=0,"",VLOOKUP($A89,'Annex 2 EHV charges'!$A$11:$O$157,10,FALSE)),"")</f>
        <v>12.63</v>
      </c>
      <c r="H89" s="121">
        <f>IFERROR(IF(VLOOKUP($A89,'Annex 2 EHV charges'!$A$11:$O$157,10,FALSE)=0,"",VLOOKUP($A89,'Annex 2 EHV charges'!$A$11:$O$157,10,FALSE)),"")</f>
        <v>12.63</v>
      </c>
    </row>
    <row r="90" spans="1:8" x14ac:dyDescent="0.2">
      <c r="A90" s="110" t="str">
        <f t="array" ref="A90">IFERROR(INDEX('Annex 2 EHV charges'!$A$11:$A$157, MATCH(0, IF(ISBLANK('Annex 2 EHV charges'!$A$11:$A$157),1, COUNTIF(A$10:$A89, 'Annex 2 EHV charges'!$A$11:$A$157)), 0)),"")</f>
        <v>New Import 1</v>
      </c>
      <c r="B90" s="110" t="str">
        <f>IF($A90="","",VLOOKUP($A90,'Annex 2 EHV charges'!$A$11:$O$157,2,0))</f>
        <v>New Import 1</v>
      </c>
      <c r="C90" s="108" t="str">
        <f>IF($A90="","",VLOOKUP($A90,'Annex 2 EHV charges'!$A$11:$O$157,3,0))</f>
        <v>New Import 1</v>
      </c>
      <c r="D90" s="110" t="str">
        <f>IF($A90="","",VLOOKUP($A90,'Annex 2 EHV charges'!$A$11:$O$157,7,0))</f>
        <v>ABERAMAN 954</v>
      </c>
      <c r="E90" s="124">
        <f>IFERROR(IF(VLOOKUP($A90,'Annex 2 EHV charges'!$A$11:$O$157,8,FALSE)=0,"",VLOOKUP($A90,'Annex 2 EHV charges'!$A$11:$O$157,8,FALSE)),"")</f>
        <v>1.4E-2</v>
      </c>
      <c r="F90" s="125">
        <f>IFERROR(IF(VLOOKUP($A90,'Annex 2 EHV charges'!$A$11:$O$157,9,FALSE)=0,"",VLOOKUP($A90,'Annex 2 EHV charges'!$A$11:$O$157,9,FALSE)),"")</f>
        <v>73.66</v>
      </c>
      <c r="G90" s="121">
        <f>IFERROR(IF(VLOOKUP($A90,'Annex 2 EHV charges'!$A$11:$O$157,10,FALSE)=0,"",VLOOKUP($A90,'Annex 2 EHV charges'!$A$11:$O$157,10,FALSE)),"")</f>
        <v>1.88</v>
      </c>
      <c r="H90" s="121">
        <f>IFERROR(IF(VLOOKUP($A90,'Annex 2 EHV charges'!$A$11:$O$157,10,FALSE)=0,"",VLOOKUP($A90,'Annex 2 EHV charges'!$A$11:$O$157,10,FALSE)),"")</f>
        <v>1.88</v>
      </c>
    </row>
    <row r="91" spans="1:8" x14ac:dyDescent="0.2">
      <c r="A91" s="110" t="str">
        <f t="array" ref="A91">IFERROR(INDEX('Annex 2 EHV charges'!$A$11:$A$157, MATCH(0, IF(ISBLANK('Annex 2 EHV charges'!$A$11:$A$157),1, COUNTIF(A$10:$A90, 'Annex 2 EHV charges'!$A$11:$A$157)), 0)),"")</f>
        <v>New Import 2</v>
      </c>
      <c r="B91" s="110" t="str">
        <f>IF($A91="","",VLOOKUP($A91,'Annex 2 EHV charges'!$A$11:$O$157,2,0))</f>
        <v>New Import 2</v>
      </c>
      <c r="C91" s="108" t="str">
        <f>IF($A91="","",VLOOKUP($A91,'Annex 2 EHV charges'!$A$11:$O$157,3,0))</f>
        <v>New Import 2</v>
      </c>
      <c r="D91" s="110" t="str">
        <f>IF($A91="","",VLOOKUP($A91,'Annex 2 EHV charges'!$A$11:$O$157,7,0))</f>
        <v>ABERGELLI FARM 922</v>
      </c>
      <c r="E91" s="124" t="str">
        <f>IFERROR(IF(VLOOKUP($A91,'Annex 2 EHV charges'!$A$11:$O$157,8,FALSE)=0,"",VLOOKUP($A91,'Annex 2 EHV charges'!$A$11:$O$157,8,FALSE)),"")</f>
        <v/>
      </c>
      <c r="F91" s="125">
        <f>IFERROR(IF(VLOOKUP($A91,'Annex 2 EHV charges'!$A$11:$O$157,9,FALSE)=0,"",VLOOKUP($A91,'Annex 2 EHV charges'!$A$11:$O$157,9,FALSE)),"")</f>
        <v>26.66</v>
      </c>
      <c r="G91" s="121">
        <f>IFERROR(IF(VLOOKUP($A91,'Annex 2 EHV charges'!$A$11:$O$157,10,FALSE)=0,"",VLOOKUP($A91,'Annex 2 EHV charges'!$A$11:$O$157,10,FALSE)),"")</f>
        <v>1.79</v>
      </c>
      <c r="H91" s="121">
        <f>IFERROR(IF(VLOOKUP($A91,'Annex 2 EHV charges'!$A$11:$O$157,10,FALSE)=0,"",VLOOKUP($A91,'Annex 2 EHV charges'!$A$11:$O$157,10,FALSE)),"")</f>
        <v>1.79</v>
      </c>
    </row>
    <row r="92" spans="1:8" x14ac:dyDescent="0.2">
      <c r="A92" s="110" t="str">
        <f t="array" ref="A92">IFERROR(INDEX('Annex 2 EHV charges'!$A$11:$A$157, MATCH(0, IF(ISBLANK('Annex 2 EHV charges'!$A$11:$A$157),1, COUNTIF(A$10:$A91, 'Annex 2 EHV charges'!$A$11:$A$157)), 0)),"")</f>
        <v>New Import 3</v>
      </c>
      <c r="B92" s="110" t="str">
        <f>IF($A92="","",VLOOKUP($A92,'Annex 2 EHV charges'!$A$11:$O$157,2,0))</f>
        <v>New Import 3</v>
      </c>
      <c r="C92" s="108" t="str">
        <f>IF($A92="","",VLOOKUP($A92,'Annex 2 EHV charges'!$A$11:$O$157,3,0))</f>
        <v>New Import 3</v>
      </c>
      <c r="D92" s="110" t="str">
        <f>IF($A92="","",VLOOKUP($A92,'Annex 2 EHV charges'!$A$11:$O$157,7,0))</f>
        <v>BARRY STOR 950/957</v>
      </c>
      <c r="E92" s="124">
        <f>IFERROR(IF(VLOOKUP($A92,'Annex 2 EHV charges'!$A$11:$O$157,8,FALSE)=0,"",VLOOKUP($A92,'Annex 2 EHV charges'!$A$11:$O$157,8,FALSE)),"")</f>
        <v>9.0999999999999998E-2</v>
      </c>
      <c r="F92" s="125">
        <f>IFERROR(IF(VLOOKUP($A92,'Annex 2 EHV charges'!$A$11:$O$157,9,FALSE)=0,"",VLOOKUP($A92,'Annex 2 EHV charges'!$A$11:$O$157,9,FALSE)),"")</f>
        <v>10.19</v>
      </c>
      <c r="G92" s="121">
        <f>IFERROR(IF(VLOOKUP($A92,'Annex 2 EHV charges'!$A$11:$O$157,10,FALSE)=0,"",VLOOKUP($A92,'Annex 2 EHV charges'!$A$11:$O$157,10,FALSE)),"")</f>
        <v>1.8</v>
      </c>
      <c r="H92" s="121">
        <f>IFERROR(IF(VLOOKUP($A92,'Annex 2 EHV charges'!$A$11:$O$157,10,FALSE)=0,"",VLOOKUP($A92,'Annex 2 EHV charges'!$A$11:$O$157,10,FALSE)),"")</f>
        <v>1.8</v>
      </c>
    </row>
    <row r="93" spans="1:8" x14ac:dyDescent="0.2">
      <c r="A93" s="110" t="str">
        <f t="array" ref="A93">IFERROR(INDEX('Annex 2 EHV charges'!$A$11:$A$157, MATCH(0, IF(ISBLANK('Annex 2 EHV charges'!$A$11:$A$157),1, COUNTIF(A$10:$A92, 'Annex 2 EHV charges'!$A$11:$A$157)), 0)),"")</f>
        <v>New Import 4</v>
      </c>
      <c r="B93" s="110" t="str">
        <f>IF($A93="","",VLOOKUP($A93,'Annex 2 EHV charges'!$A$11:$O$157,2,0))</f>
        <v>New Import 4</v>
      </c>
      <c r="C93" s="108" t="str">
        <f>IF($A93="","",VLOOKUP($A93,'Annex 2 EHV charges'!$A$11:$O$157,3,0))</f>
        <v>New Import 4</v>
      </c>
      <c r="D93" s="110" t="str">
        <f>IF($A93="","",VLOOKUP($A93,'Annex 2 EHV charges'!$A$11:$O$157,7,0))</f>
        <v>BEDLINOG 955</v>
      </c>
      <c r="E93" s="124">
        <f>IFERROR(IF(VLOOKUP($A93,'Annex 2 EHV charges'!$A$11:$O$157,8,FALSE)=0,"",VLOOKUP($A93,'Annex 2 EHV charges'!$A$11:$O$157,8,FALSE)),"")</f>
        <v>0.442</v>
      </c>
      <c r="F93" s="125">
        <f>IFERROR(IF(VLOOKUP($A93,'Annex 2 EHV charges'!$A$11:$O$157,9,FALSE)=0,"",VLOOKUP($A93,'Annex 2 EHV charges'!$A$11:$O$157,9,FALSE)),"")</f>
        <v>6.38</v>
      </c>
      <c r="G93" s="121">
        <f>IFERROR(IF(VLOOKUP($A93,'Annex 2 EHV charges'!$A$11:$O$157,10,FALSE)=0,"",VLOOKUP($A93,'Annex 2 EHV charges'!$A$11:$O$157,10,FALSE)),"")</f>
        <v>1.96</v>
      </c>
      <c r="H93" s="121">
        <f>IFERROR(IF(VLOOKUP($A93,'Annex 2 EHV charges'!$A$11:$O$157,10,FALSE)=0,"",VLOOKUP($A93,'Annex 2 EHV charges'!$A$11:$O$157,10,FALSE)),"")</f>
        <v>1.96</v>
      </c>
    </row>
    <row r="94" spans="1:8" x14ac:dyDescent="0.2">
      <c r="A94" s="110" t="str">
        <f t="array" ref="A94">IFERROR(INDEX('Annex 2 EHV charges'!$A$11:$A$157, MATCH(0, IF(ISBLANK('Annex 2 EHV charges'!$A$11:$A$157),1, COUNTIF(A$10:$A93, 'Annex 2 EHV charges'!$A$11:$A$157)), 0)),"")</f>
        <v>New Import 5</v>
      </c>
      <c r="B94" s="110" t="str">
        <f>IF($A94="","",VLOOKUP($A94,'Annex 2 EHV charges'!$A$11:$O$157,2,0))</f>
        <v>New Import 5</v>
      </c>
      <c r="C94" s="108" t="str">
        <f>IF($A94="","",VLOOKUP($A94,'Annex 2 EHV charges'!$A$11:$O$157,3,0))</f>
        <v>New Import 5</v>
      </c>
      <c r="D94" s="110" t="str">
        <f>IF($A94="","",VLOOKUP($A94,'Annex 2 EHV charges'!$A$11:$O$157,7,0))</f>
        <v>BERTHLLWYD FARM 954</v>
      </c>
      <c r="E94" s="124" t="str">
        <f>IFERROR(IF(VLOOKUP($A94,'Annex 2 EHV charges'!$A$11:$O$157,8,FALSE)=0,"",VLOOKUP($A94,'Annex 2 EHV charges'!$A$11:$O$157,8,FALSE)),"")</f>
        <v/>
      </c>
      <c r="F94" s="125">
        <f>IFERROR(IF(VLOOKUP($A94,'Annex 2 EHV charges'!$A$11:$O$157,9,FALSE)=0,"",VLOOKUP($A94,'Annex 2 EHV charges'!$A$11:$O$157,9,FALSE)),"")</f>
        <v>3.19</v>
      </c>
      <c r="G94" s="121">
        <f>IFERROR(IF(VLOOKUP($A94,'Annex 2 EHV charges'!$A$11:$O$157,10,FALSE)=0,"",VLOOKUP($A94,'Annex 2 EHV charges'!$A$11:$O$157,10,FALSE)),"")</f>
        <v>1.79</v>
      </c>
      <c r="H94" s="121">
        <f>IFERROR(IF(VLOOKUP($A94,'Annex 2 EHV charges'!$A$11:$O$157,10,FALSE)=0,"",VLOOKUP($A94,'Annex 2 EHV charges'!$A$11:$O$157,10,FALSE)),"")</f>
        <v>1.79</v>
      </c>
    </row>
    <row r="95" spans="1:8" x14ac:dyDescent="0.2">
      <c r="A95" s="110" t="str">
        <f t="array" ref="A95">IFERROR(INDEX('Annex 2 EHV charges'!$A$11:$A$157, MATCH(0, IF(ISBLANK('Annex 2 EHV charges'!$A$11:$A$157),1, COUNTIF(A$10:$A94, 'Annex 2 EHV charges'!$A$11:$A$157)), 0)),"")</f>
        <v>New Import 6</v>
      </c>
      <c r="B95" s="110" t="str">
        <f>IF($A95="","",VLOOKUP($A95,'Annex 2 EHV charges'!$A$11:$O$157,2,0))</f>
        <v>New Import 6</v>
      </c>
      <c r="C95" s="108" t="str">
        <f>IF($A95="","",VLOOKUP($A95,'Annex 2 EHV charges'!$A$11:$O$157,3,0))</f>
        <v>New Import 6</v>
      </c>
      <c r="D95" s="110" t="str">
        <f>IF($A95="","",VLOOKUP($A95,'Annex 2 EHV charges'!$A$11:$O$157,7,0))</f>
        <v>BRYN CYRNAU ISAF 928</v>
      </c>
      <c r="E95" s="124">
        <f>IFERROR(IF(VLOOKUP($A95,'Annex 2 EHV charges'!$A$11:$O$157,8,FALSE)=0,"",VLOOKUP($A95,'Annex 2 EHV charges'!$A$11:$O$157,8,FALSE)),"")</f>
        <v>1.232</v>
      </c>
      <c r="F95" s="125">
        <f>IFERROR(IF(VLOOKUP($A95,'Annex 2 EHV charges'!$A$11:$O$157,9,FALSE)=0,"",VLOOKUP($A95,'Annex 2 EHV charges'!$A$11:$O$157,9,FALSE)),"")</f>
        <v>4.28</v>
      </c>
      <c r="G95" s="121">
        <f>IFERROR(IF(VLOOKUP($A95,'Annex 2 EHV charges'!$A$11:$O$157,10,FALSE)=0,"",VLOOKUP($A95,'Annex 2 EHV charges'!$A$11:$O$157,10,FALSE)),"")</f>
        <v>2.58</v>
      </c>
      <c r="H95" s="121">
        <f>IFERROR(IF(VLOOKUP($A95,'Annex 2 EHV charges'!$A$11:$O$157,10,FALSE)=0,"",VLOOKUP($A95,'Annex 2 EHV charges'!$A$11:$O$157,10,FALSE)),"")</f>
        <v>2.58</v>
      </c>
    </row>
    <row r="96" spans="1:8" x14ac:dyDescent="0.2">
      <c r="A96" s="110" t="str">
        <f t="array" ref="A96">IFERROR(INDEX('Annex 2 EHV charges'!$A$11:$A$157, MATCH(0, IF(ISBLANK('Annex 2 EHV charges'!$A$11:$A$157),1, COUNTIF(A$10:$A95, 'Annex 2 EHV charges'!$A$11:$A$157)), 0)),"")</f>
        <v>New Import 7</v>
      </c>
      <c r="B96" s="110" t="str">
        <f>IF($A96="","",VLOOKUP($A96,'Annex 2 EHV charges'!$A$11:$O$157,2,0))</f>
        <v>New Import 7</v>
      </c>
      <c r="C96" s="108" t="str">
        <f>IF($A96="","",VLOOKUP($A96,'Annex 2 EHV charges'!$A$11:$O$157,3,0))</f>
        <v>New Import 7</v>
      </c>
      <c r="D96" s="110" t="str">
        <f>IF($A96="","",VLOOKUP($A96,'Annex 2 EHV charges'!$A$11:$O$157,7,0))</f>
        <v>BRYNTEG FARM 924</v>
      </c>
      <c r="E96" s="124">
        <f>IFERROR(IF(VLOOKUP($A96,'Annex 2 EHV charges'!$A$11:$O$157,8,FALSE)=0,"",VLOOKUP($A96,'Annex 2 EHV charges'!$A$11:$O$157,8,FALSE)),"")</f>
        <v>0.23200000000000001</v>
      </c>
      <c r="F96" s="125">
        <f>IFERROR(IF(VLOOKUP($A96,'Annex 2 EHV charges'!$A$11:$O$157,9,FALSE)=0,"",VLOOKUP($A96,'Annex 2 EHV charges'!$A$11:$O$157,9,FALSE)),"")</f>
        <v>3.35</v>
      </c>
      <c r="G96" s="121">
        <f>IFERROR(IF(VLOOKUP($A96,'Annex 2 EHV charges'!$A$11:$O$157,10,FALSE)=0,"",VLOOKUP($A96,'Annex 2 EHV charges'!$A$11:$O$157,10,FALSE)),"")</f>
        <v>2.44</v>
      </c>
      <c r="H96" s="121">
        <f>IFERROR(IF(VLOOKUP($A96,'Annex 2 EHV charges'!$A$11:$O$157,10,FALSE)=0,"",VLOOKUP($A96,'Annex 2 EHV charges'!$A$11:$O$157,10,FALSE)),"")</f>
        <v>2.44</v>
      </c>
    </row>
    <row r="97" spans="1:8" x14ac:dyDescent="0.2">
      <c r="A97" s="110" t="str">
        <f t="array" ref="A97">IFERROR(INDEX('Annex 2 EHV charges'!$A$11:$A$157, MATCH(0, IF(ISBLANK('Annex 2 EHV charges'!$A$11:$A$157),1, COUNTIF(A$10:$A96, 'Annex 2 EHV charges'!$A$11:$A$157)), 0)),"")</f>
        <v>New Import 8</v>
      </c>
      <c r="B97" s="110" t="str">
        <f>IF($A97="","",VLOOKUP($A97,'Annex 2 EHV charges'!$A$11:$O$157,2,0))</f>
        <v>New Import 8</v>
      </c>
      <c r="C97" s="108" t="str">
        <f>IF($A97="","",VLOOKUP($A97,'Annex 2 EHV charges'!$A$11:$O$157,3,0))</f>
        <v>New Import 8</v>
      </c>
      <c r="D97" s="110" t="str">
        <f>IF($A97="","",VLOOKUP($A97,'Annex 2 EHV charges'!$A$11:$O$157,7,0))</f>
        <v>CEFN BETINGAU 922</v>
      </c>
      <c r="E97" s="124" t="str">
        <f>IFERROR(IF(VLOOKUP($A97,'Annex 2 EHV charges'!$A$11:$O$157,8,FALSE)=0,"",VLOOKUP($A97,'Annex 2 EHV charges'!$A$11:$O$157,8,FALSE)),"")</f>
        <v/>
      </c>
      <c r="F97" s="125">
        <f>IFERROR(IF(VLOOKUP($A97,'Annex 2 EHV charges'!$A$11:$O$157,9,FALSE)=0,"",VLOOKUP($A97,'Annex 2 EHV charges'!$A$11:$O$157,9,FALSE)),"")</f>
        <v>2.14</v>
      </c>
      <c r="G97" s="121">
        <f>IFERROR(IF(VLOOKUP($A97,'Annex 2 EHV charges'!$A$11:$O$157,10,FALSE)=0,"",VLOOKUP($A97,'Annex 2 EHV charges'!$A$11:$O$157,10,FALSE)),"")</f>
        <v>1.81</v>
      </c>
      <c r="H97" s="121">
        <f>IFERROR(IF(VLOOKUP($A97,'Annex 2 EHV charges'!$A$11:$O$157,10,FALSE)=0,"",VLOOKUP($A97,'Annex 2 EHV charges'!$A$11:$O$157,10,FALSE)),"")</f>
        <v>1.81</v>
      </c>
    </row>
    <row r="98" spans="1:8" x14ac:dyDescent="0.2">
      <c r="A98" s="110" t="str">
        <f t="array" ref="A98">IFERROR(INDEX('Annex 2 EHV charges'!$A$11:$A$157, MATCH(0, IF(ISBLANK('Annex 2 EHV charges'!$A$11:$A$157),1, COUNTIF(A$10:$A97, 'Annex 2 EHV charges'!$A$11:$A$157)), 0)),"")</f>
        <v>New Import 9</v>
      </c>
      <c r="B98" s="110" t="str">
        <f>IF($A98="","",VLOOKUP($A98,'Annex 2 EHV charges'!$A$11:$O$157,2,0))</f>
        <v>New Import 9</v>
      </c>
      <c r="C98" s="108" t="str">
        <f>IF($A98="","",VLOOKUP($A98,'Annex 2 EHV charges'!$A$11:$O$157,3,0))</f>
        <v>New Import 9</v>
      </c>
      <c r="D98" s="110" t="str">
        <f>IF($A98="","",VLOOKUP($A98,'Annex 2 EHV charges'!$A$11:$O$157,7,0))</f>
        <v>CLAWDD DU 33KV GEN</v>
      </c>
      <c r="E98" s="124">
        <f>IFERROR(IF(VLOOKUP($A98,'Annex 2 EHV charges'!$A$11:$O$157,8,FALSE)=0,"",VLOOKUP($A98,'Annex 2 EHV charges'!$A$11:$O$157,8,FALSE)),"")</f>
        <v>0.104</v>
      </c>
      <c r="F98" s="125">
        <f>IFERROR(IF(VLOOKUP($A98,'Annex 2 EHV charges'!$A$11:$O$157,9,FALSE)=0,"",VLOOKUP($A98,'Annex 2 EHV charges'!$A$11:$O$157,9,FALSE)),"")</f>
        <v>1.04</v>
      </c>
      <c r="G98" s="121">
        <f>IFERROR(IF(VLOOKUP($A98,'Annex 2 EHV charges'!$A$11:$O$157,10,FALSE)=0,"",VLOOKUP($A98,'Annex 2 EHV charges'!$A$11:$O$157,10,FALSE)),"")</f>
        <v>1.79</v>
      </c>
      <c r="H98" s="121">
        <f>IFERROR(IF(VLOOKUP($A98,'Annex 2 EHV charges'!$A$11:$O$157,10,FALSE)=0,"",VLOOKUP($A98,'Annex 2 EHV charges'!$A$11:$O$157,10,FALSE)),"")</f>
        <v>1.79</v>
      </c>
    </row>
    <row r="99" spans="1:8" x14ac:dyDescent="0.2">
      <c r="A99" s="110" t="str">
        <f t="array" ref="A99">IFERROR(INDEX('Annex 2 EHV charges'!$A$11:$A$157, MATCH(0, IF(ISBLANK('Annex 2 EHV charges'!$A$11:$A$157),1, COUNTIF(A$10:$A98, 'Annex 2 EHV charges'!$A$11:$A$157)), 0)),"")</f>
        <v>New Import 10</v>
      </c>
      <c r="B99" s="110" t="str">
        <f>IF($A99="","",VLOOKUP($A99,'Annex 2 EHV charges'!$A$11:$O$157,2,0))</f>
        <v>New Import 10</v>
      </c>
      <c r="C99" s="108" t="str">
        <f>IF($A99="","",VLOOKUP($A99,'Annex 2 EHV charges'!$A$11:$O$157,3,0))</f>
        <v>New Import 10</v>
      </c>
      <c r="D99" s="110" t="str">
        <f>IF($A99="","",VLOOKUP($A99,'Annex 2 EHV charges'!$A$11:$O$157,7,0))</f>
        <v>CLUNGWYN 928</v>
      </c>
      <c r="E99" s="124">
        <f>IFERROR(IF(VLOOKUP($A99,'Annex 2 EHV charges'!$A$11:$O$157,8,FALSE)=0,"",VLOOKUP($A99,'Annex 2 EHV charges'!$A$11:$O$157,8,FALSE)),"")</f>
        <v>1.6619999999999999</v>
      </c>
      <c r="F99" s="125">
        <f>IFERROR(IF(VLOOKUP($A99,'Annex 2 EHV charges'!$A$11:$O$157,9,FALSE)=0,"",VLOOKUP($A99,'Annex 2 EHV charges'!$A$11:$O$157,9,FALSE)),"")</f>
        <v>7.42</v>
      </c>
      <c r="G99" s="121">
        <f>IFERROR(IF(VLOOKUP($A99,'Annex 2 EHV charges'!$A$11:$O$157,10,FALSE)=0,"",VLOOKUP($A99,'Annex 2 EHV charges'!$A$11:$O$157,10,FALSE)),"")</f>
        <v>2.62</v>
      </c>
      <c r="H99" s="121">
        <f>IFERROR(IF(VLOOKUP($A99,'Annex 2 EHV charges'!$A$11:$O$157,10,FALSE)=0,"",VLOOKUP($A99,'Annex 2 EHV charges'!$A$11:$O$157,10,FALSE)),"")</f>
        <v>2.62</v>
      </c>
    </row>
    <row r="100" spans="1:8" x14ac:dyDescent="0.2">
      <c r="A100" s="110" t="str">
        <f t="array" ref="A100">IFERROR(INDEX('Annex 2 EHV charges'!$A$11:$A$157, MATCH(0, IF(ISBLANK('Annex 2 EHV charges'!$A$11:$A$157),1, COUNTIF(A$10:$A99, 'Annex 2 EHV charges'!$A$11:$A$157)), 0)),"")</f>
        <v>New Import 11</v>
      </c>
      <c r="B100" s="110" t="str">
        <f>IF($A100="","",VLOOKUP($A100,'Annex 2 EHV charges'!$A$11:$O$157,2,0))</f>
        <v>New Import 11</v>
      </c>
      <c r="C100" s="108" t="str">
        <f>IF($A100="","",VLOOKUP($A100,'Annex 2 EHV charges'!$A$11:$O$157,3,0))</f>
        <v>New Import 11</v>
      </c>
      <c r="D100" s="110" t="str">
        <f>IF($A100="","",VLOOKUP($A100,'Annex 2 EHV charges'!$A$11:$O$157,7,0))</f>
        <v>CRUGMORE FARM 928</v>
      </c>
      <c r="E100" s="124">
        <f>IFERROR(IF(VLOOKUP($A100,'Annex 2 EHV charges'!$A$11:$O$157,8,FALSE)=0,"",VLOOKUP($A100,'Annex 2 EHV charges'!$A$11:$O$157,8,FALSE)),"")</f>
        <v>2.129</v>
      </c>
      <c r="F100" s="125">
        <f>IFERROR(IF(VLOOKUP($A100,'Annex 2 EHV charges'!$A$11:$O$157,9,FALSE)=0,"",VLOOKUP($A100,'Annex 2 EHV charges'!$A$11:$O$157,9,FALSE)),"")</f>
        <v>0.83</v>
      </c>
      <c r="G100" s="121">
        <f>IFERROR(IF(VLOOKUP($A100,'Annex 2 EHV charges'!$A$11:$O$157,10,FALSE)=0,"",VLOOKUP($A100,'Annex 2 EHV charges'!$A$11:$O$157,10,FALSE)),"")</f>
        <v>2.85</v>
      </c>
      <c r="H100" s="121">
        <f>IFERROR(IF(VLOOKUP($A100,'Annex 2 EHV charges'!$A$11:$O$157,10,FALSE)=0,"",VLOOKUP($A100,'Annex 2 EHV charges'!$A$11:$O$157,10,FALSE)),"")</f>
        <v>2.85</v>
      </c>
    </row>
    <row r="101" spans="1:8" x14ac:dyDescent="0.2">
      <c r="A101" s="110" t="str">
        <f t="array" ref="A101">IFERROR(INDEX('Annex 2 EHV charges'!$A$11:$A$157, MATCH(0, IF(ISBLANK('Annex 2 EHV charges'!$A$11:$A$157),1, COUNTIF(A$10:$A100, 'Annex 2 EHV charges'!$A$11:$A$157)), 0)),"")</f>
        <v>New Import 12</v>
      </c>
      <c r="B101" s="110" t="str">
        <f>IF($A101="","",VLOOKUP($A101,'Annex 2 EHV charges'!$A$11:$O$157,2,0))</f>
        <v>New Import 12</v>
      </c>
      <c r="C101" s="108" t="str">
        <f>IF($A101="","",VLOOKUP($A101,'Annex 2 EHV charges'!$A$11:$O$157,3,0))</f>
        <v>New Import 12</v>
      </c>
      <c r="D101" s="110" t="str">
        <f>IF($A101="","",VLOOKUP($A101,'Annex 2 EHV charges'!$A$11:$O$157,7,0))</f>
        <v>DAFEN PARK 924</v>
      </c>
      <c r="E101" s="124">
        <f>IFERROR(IF(VLOOKUP($A101,'Annex 2 EHV charges'!$A$11:$O$157,8,FALSE)=0,"",VLOOKUP($A101,'Annex 2 EHV charges'!$A$11:$O$157,8,FALSE)),"")</f>
        <v>1.276</v>
      </c>
      <c r="F101" s="125">
        <f>IFERROR(IF(VLOOKUP($A101,'Annex 2 EHV charges'!$A$11:$O$157,9,FALSE)=0,"",VLOOKUP($A101,'Annex 2 EHV charges'!$A$11:$O$157,9,FALSE)),"")</f>
        <v>6.09</v>
      </c>
      <c r="G101" s="121">
        <f>IFERROR(IF(VLOOKUP($A101,'Annex 2 EHV charges'!$A$11:$O$157,10,FALSE)=0,"",VLOOKUP($A101,'Annex 2 EHV charges'!$A$11:$O$157,10,FALSE)),"")</f>
        <v>2.2200000000000002</v>
      </c>
      <c r="H101" s="121">
        <f>IFERROR(IF(VLOOKUP($A101,'Annex 2 EHV charges'!$A$11:$O$157,10,FALSE)=0,"",VLOOKUP($A101,'Annex 2 EHV charges'!$A$11:$O$157,10,FALSE)),"")</f>
        <v>2.2200000000000002</v>
      </c>
    </row>
    <row r="102" spans="1:8" x14ac:dyDescent="0.2">
      <c r="A102" s="110" t="str">
        <f t="array" ref="A102">IFERROR(INDEX('Annex 2 EHV charges'!$A$11:$A$157, MATCH(0, IF(ISBLANK('Annex 2 EHV charges'!$A$11:$A$157),1, COUNTIF(A$10:$A101, 'Annex 2 EHV charges'!$A$11:$A$157)), 0)),"")</f>
        <v>New Import 13</v>
      </c>
      <c r="B102" s="110" t="str">
        <f>IF($A102="","",VLOOKUP($A102,'Annex 2 EHV charges'!$A$11:$O$157,2,0))</f>
        <v>New Import 13</v>
      </c>
      <c r="C102" s="108" t="str">
        <f>IF($A102="","",VLOOKUP($A102,'Annex 2 EHV charges'!$A$11:$O$157,3,0))</f>
        <v>New Import 13</v>
      </c>
      <c r="D102" s="110" t="str">
        <f>IF($A102="","",VLOOKUP($A102,'Annex 2 EHV charges'!$A$11:$O$157,7,0))</f>
        <v>FENTON FARM 910/911</v>
      </c>
      <c r="E102" s="124">
        <f>IFERROR(IF(VLOOKUP($A102,'Annex 2 EHV charges'!$A$11:$O$157,8,FALSE)=0,"",VLOOKUP($A102,'Annex 2 EHV charges'!$A$11:$O$157,8,FALSE)),"")</f>
        <v>2.8340000000000001</v>
      </c>
      <c r="F102" s="125">
        <f>IFERROR(IF(VLOOKUP($A102,'Annex 2 EHV charges'!$A$11:$O$157,9,FALSE)=0,"",VLOOKUP($A102,'Annex 2 EHV charges'!$A$11:$O$157,9,FALSE)),"")</f>
        <v>0.96</v>
      </c>
      <c r="G102" s="121">
        <f>IFERROR(IF(VLOOKUP($A102,'Annex 2 EHV charges'!$A$11:$O$157,10,FALSE)=0,"",VLOOKUP($A102,'Annex 2 EHV charges'!$A$11:$O$157,10,FALSE)),"")</f>
        <v>1.79</v>
      </c>
      <c r="H102" s="121">
        <f>IFERROR(IF(VLOOKUP($A102,'Annex 2 EHV charges'!$A$11:$O$157,10,FALSE)=0,"",VLOOKUP($A102,'Annex 2 EHV charges'!$A$11:$O$157,10,FALSE)),"")</f>
        <v>1.79</v>
      </c>
    </row>
    <row r="103" spans="1:8" x14ac:dyDescent="0.2">
      <c r="A103" s="110" t="str">
        <f t="array" ref="A103">IFERROR(INDEX('Annex 2 EHV charges'!$A$11:$A$157, MATCH(0, IF(ISBLANK('Annex 2 EHV charges'!$A$11:$A$157),1, COUNTIF(A$10:$A102, 'Annex 2 EHV charges'!$A$11:$A$157)), 0)),"")</f>
        <v>New Import 14</v>
      </c>
      <c r="B103" s="110" t="str">
        <f>IF($A103="","",VLOOKUP($A103,'Annex 2 EHV charges'!$A$11:$O$157,2,0))</f>
        <v>New Import 14</v>
      </c>
      <c r="C103" s="108" t="str">
        <f>IF($A103="","",VLOOKUP($A103,'Annex 2 EHV charges'!$A$11:$O$157,3,0))</f>
        <v>New Import 14</v>
      </c>
      <c r="D103" s="110" t="str">
        <f>IF($A103="","",VLOOKUP($A103,'Annex 2 EHV charges'!$A$11:$O$157,7,0))</f>
        <v>HAFOD Y DAFAL 983</v>
      </c>
      <c r="E103" s="124">
        <f>IFERROR(IF(VLOOKUP($A103,'Annex 2 EHV charges'!$A$11:$O$157,8,FALSE)=0,"",VLOOKUP($A103,'Annex 2 EHV charges'!$A$11:$O$157,8,FALSE)),"")</f>
        <v>7.3570000000000002</v>
      </c>
      <c r="F103" s="125">
        <f>IFERROR(IF(VLOOKUP($A103,'Annex 2 EHV charges'!$A$11:$O$157,9,FALSE)=0,"",VLOOKUP($A103,'Annex 2 EHV charges'!$A$11:$O$157,9,FALSE)),"")</f>
        <v>13.22</v>
      </c>
      <c r="G103" s="121">
        <f>IFERROR(IF(VLOOKUP($A103,'Annex 2 EHV charges'!$A$11:$O$157,10,FALSE)=0,"",VLOOKUP($A103,'Annex 2 EHV charges'!$A$11:$O$157,10,FALSE)),"")</f>
        <v>1.8</v>
      </c>
      <c r="H103" s="121">
        <f>IFERROR(IF(VLOOKUP($A103,'Annex 2 EHV charges'!$A$11:$O$157,10,FALSE)=0,"",VLOOKUP($A103,'Annex 2 EHV charges'!$A$11:$O$157,10,FALSE)),"")</f>
        <v>1.8</v>
      </c>
    </row>
    <row r="104" spans="1:8" x14ac:dyDescent="0.2">
      <c r="A104" s="110" t="str">
        <f t="array" ref="A104">IFERROR(INDEX('Annex 2 EHV charges'!$A$11:$A$157, MATCH(0, IF(ISBLANK('Annex 2 EHV charges'!$A$11:$A$157),1, COUNTIF(A$10:$A103, 'Annex 2 EHV charges'!$A$11:$A$157)), 0)),"")</f>
        <v>New Import 15</v>
      </c>
      <c r="B104" s="110" t="str">
        <f>IF($A104="","",VLOOKUP($A104,'Annex 2 EHV charges'!$A$11:$O$157,2,0))</f>
        <v>New Import 15</v>
      </c>
      <c r="C104" s="108" t="str">
        <f>IF($A104="","",VLOOKUP($A104,'Annex 2 EHV charges'!$A$11:$O$157,3,0))</f>
        <v>New Import 15</v>
      </c>
      <c r="D104" s="110" t="str">
        <f>IF($A104="","",VLOOKUP($A104,'Annex 2 EHV charges'!$A$11:$O$157,7,0))</f>
        <v>HENDAI FARM 955</v>
      </c>
      <c r="E104" s="124">
        <f>IFERROR(IF(VLOOKUP($A104,'Annex 2 EHV charges'!$A$11:$O$157,8,FALSE)=0,"",VLOOKUP($A104,'Annex 2 EHV charges'!$A$11:$O$157,8,FALSE)),"")</f>
        <v>0.441</v>
      </c>
      <c r="F104" s="125">
        <f>IFERROR(IF(VLOOKUP($A104,'Annex 2 EHV charges'!$A$11:$O$157,9,FALSE)=0,"",VLOOKUP($A104,'Annex 2 EHV charges'!$A$11:$O$157,9,FALSE)),"")</f>
        <v>3.64</v>
      </c>
      <c r="G104" s="121">
        <f>IFERROR(IF(VLOOKUP($A104,'Annex 2 EHV charges'!$A$11:$O$157,10,FALSE)=0,"",VLOOKUP($A104,'Annex 2 EHV charges'!$A$11:$O$157,10,FALSE)),"")</f>
        <v>1.88</v>
      </c>
      <c r="H104" s="121">
        <f>IFERROR(IF(VLOOKUP($A104,'Annex 2 EHV charges'!$A$11:$O$157,10,FALSE)=0,"",VLOOKUP($A104,'Annex 2 EHV charges'!$A$11:$O$157,10,FALSE)),"")</f>
        <v>1.88</v>
      </c>
    </row>
    <row r="105" spans="1:8" x14ac:dyDescent="0.2">
      <c r="A105" s="110" t="str">
        <f t="array" ref="A105">IFERROR(INDEX('Annex 2 EHV charges'!$A$11:$A$157, MATCH(0, IF(ISBLANK('Annex 2 EHV charges'!$A$11:$A$157),1, COUNTIF(A$10:$A104, 'Annex 2 EHV charges'!$A$11:$A$157)), 0)),"")</f>
        <v>New Import 16</v>
      </c>
      <c r="B105" s="110" t="str">
        <f>IF($A105="","",VLOOKUP($A105,'Annex 2 EHV charges'!$A$11:$O$157,2,0))</f>
        <v>New Import 16</v>
      </c>
      <c r="C105" s="108" t="str">
        <f>IF($A105="","",VLOOKUP($A105,'Annex 2 EHV charges'!$A$11:$O$157,3,0))</f>
        <v>New Import 16</v>
      </c>
      <c r="D105" s="110" t="str">
        <f>IF($A105="","",VLOOKUP($A105,'Annex 2 EHV charges'!$A$11:$O$157,7,0))</f>
        <v>HENDRE FAWR FARM 956</v>
      </c>
      <c r="E105" s="124">
        <f>IFERROR(IF(VLOOKUP($A105,'Annex 2 EHV charges'!$A$11:$O$157,8,FALSE)=0,"",VLOOKUP($A105,'Annex 2 EHV charges'!$A$11:$O$157,8,FALSE)),"")</f>
        <v>0.127</v>
      </c>
      <c r="F105" s="125">
        <f>IFERROR(IF(VLOOKUP($A105,'Annex 2 EHV charges'!$A$11:$O$157,9,FALSE)=0,"",VLOOKUP($A105,'Annex 2 EHV charges'!$A$11:$O$157,9,FALSE)),"")</f>
        <v>1.57</v>
      </c>
      <c r="G105" s="121">
        <f>IFERROR(IF(VLOOKUP($A105,'Annex 2 EHV charges'!$A$11:$O$157,10,FALSE)=0,"",VLOOKUP($A105,'Annex 2 EHV charges'!$A$11:$O$157,10,FALSE)),"")</f>
        <v>2.39</v>
      </c>
      <c r="H105" s="121">
        <f>IFERROR(IF(VLOOKUP($A105,'Annex 2 EHV charges'!$A$11:$O$157,10,FALSE)=0,"",VLOOKUP($A105,'Annex 2 EHV charges'!$A$11:$O$157,10,FALSE)),"")</f>
        <v>2.39</v>
      </c>
    </row>
    <row r="106" spans="1:8" x14ac:dyDescent="0.2">
      <c r="A106" s="110" t="str">
        <f t="array" ref="A106">IFERROR(INDEX('Annex 2 EHV charges'!$A$11:$A$157, MATCH(0, IF(ISBLANK('Annex 2 EHV charges'!$A$11:$A$157),1, COUNTIF(A$10:$A105, 'Annex 2 EHV charges'!$A$11:$A$157)), 0)),"")</f>
        <v>New Import 17</v>
      </c>
      <c r="B106" s="110" t="str">
        <f>IF($A106="","",VLOOKUP($A106,'Annex 2 EHV charges'!$A$11:$O$157,2,0))</f>
        <v>New Import 17</v>
      </c>
      <c r="C106" s="108" t="str">
        <f>IF($A106="","",VLOOKUP($A106,'Annex 2 EHV charges'!$A$11:$O$157,3,0))</f>
        <v>New Import 17</v>
      </c>
      <c r="D106" s="110" t="str">
        <f>IF($A106="","",VLOOKUP($A106,'Annex 2 EHV charges'!$A$11:$O$157,7,0))</f>
        <v>JESUS COLLEGE 950</v>
      </c>
      <c r="E106" s="124">
        <f>IFERROR(IF(VLOOKUP($A106,'Annex 2 EHV charges'!$A$11:$O$157,8,FALSE)=0,"",VLOOKUP($A106,'Annex 2 EHV charges'!$A$11:$O$157,8,FALSE)),"")</f>
        <v>1E-3</v>
      </c>
      <c r="F106" s="125">
        <f>IFERROR(IF(VLOOKUP($A106,'Annex 2 EHV charges'!$A$11:$O$157,9,FALSE)=0,"",VLOOKUP($A106,'Annex 2 EHV charges'!$A$11:$O$157,9,FALSE)),"")</f>
        <v>1.91</v>
      </c>
      <c r="G106" s="121">
        <f>IFERROR(IF(VLOOKUP($A106,'Annex 2 EHV charges'!$A$11:$O$157,10,FALSE)=0,"",VLOOKUP($A106,'Annex 2 EHV charges'!$A$11:$O$157,10,FALSE)),"")</f>
        <v>1.97</v>
      </c>
      <c r="H106" s="121">
        <f>IFERROR(IF(VLOOKUP($A106,'Annex 2 EHV charges'!$A$11:$O$157,10,FALSE)=0,"",VLOOKUP($A106,'Annex 2 EHV charges'!$A$11:$O$157,10,FALSE)),"")</f>
        <v>1.97</v>
      </c>
    </row>
    <row r="107" spans="1:8" x14ac:dyDescent="0.2">
      <c r="A107" s="110" t="str">
        <f t="array" ref="A107">IFERROR(INDEX('Annex 2 EHV charges'!$A$11:$A$157, MATCH(0, IF(ISBLANK('Annex 2 EHV charges'!$A$11:$A$157),1, COUNTIF(A$10:$A106, 'Annex 2 EHV charges'!$A$11:$A$157)), 0)),"")</f>
        <v>New Import 18</v>
      </c>
      <c r="B107" s="110" t="str">
        <f>IF($A107="","",VLOOKUP($A107,'Annex 2 EHV charges'!$A$11:$O$157,2,0))</f>
        <v>New Import 18</v>
      </c>
      <c r="C107" s="108" t="str">
        <f>IF($A107="","",VLOOKUP($A107,'Annex 2 EHV charges'!$A$11:$O$157,3,0))</f>
        <v>New Import 18</v>
      </c>
      <c r="D107" s="110" t="str">
        <f>IF($A107="","",VLOOKUP($A107,'Annex 2 EHV charges'!$A$11:$O$157,7,0))</f>
        <v>LANGTON FARM 911</v>
      </c>
      <c r="E107" s="124">
        <f>IFERROR(IF(VLOOKUP($A107,'Annex 2 EHV charges'!$A$11:$O$157,8,FALSE)=0,"",VLOOKUP($A107,'Annex 2 EHV charges'!$A$11:$O$157,8,FALSE)),"")</f>
        <v>3.5369999999999999</v>
      </c>
      <c r="F107" s="125">
        <f>IFERROR(IF(VLOOKUP($A107,'Annex 2 EHV charges'!$A$11:$O$157,9,FALSE)=0,"",VLOOKUP($A107,'Annex 2 EHV charges'!$A$11:$O$157,9,FALSE)),"")</f>
        <v>1.68</v>
      </c>
      <c r="G107" s="121">
        <f>IFERROR(IF(VLOOKUP($A107,'Annex 2 EHV charges'!$A$11:$O$157,10,FALSE)=0,"",VLOOKUP($A107,'Annex 2 EHV charges'!$A$11:$O$157,10,FALSE)),"")</f>
        <v>2.1800000000000002</v>
      </c>
      <c r="H107" s="121">
        <f>IFERROR(IF(VLOOKUP($A107,'Annex 2 EHV charges'!$A$11:$O$157,10,FALSE)=0,"",VLOOKUP($A107,'Annex 2 EHV charges'!$A$11:$O$157,10,FALSE)),"")</f>
        <v>2.1800000000000002</v>
      </c>
    </row>
    <row r="108" spans="1:8" x14ac:dyDescent="0.2">
      <c r="A108" s="110" t="str">
        <f t="array" ref="A108">IFERROR(INDEX('Annex 2 EHV charges'!$A$11:$A$157, MATCH(0, IF(ISBLANK('Annex 2 EHV charges'!$A$11:$A$157),1, COUNTIF(A$10:$A107, 'Annex 2 EHV charges'!$A$11:$A$157)), 0)),"")</f>
        <v>New Import 19</v>
      </c>
      <c r="B108" s="110" t="str">
        <f>IF($A108="","",VLOOKUP($A108,'Annex 2 EHV charges'!$A$11:$O$157,2,0))</f>
        <v>New Import 19</v>
      </c>
      <c r="C108" s="108" t="str">
        <f>IF($A108="","",VLOOKUP($A108,'Annex 2 EHV charges'!$A$11:$O$157,3,0))</f>
        <v>New Import 19</v>
      </c>
      <c r="D108" s="110" t="str">
        <f>IF($A108="","",VLOOKUP($A108,'Annex 2 EHV charges'!$A$11:$O$157,7,0))</f>
        <v>LLWYNDDU #2 928</v>
      </c>
      <c r="E108" s="124">
        <f>IFERROR(IF(VLOOKUP($A108,'Annex 2 EHV charges'!$A$11:$O$157,8,FALSE)=0,"",VLOOKUP($A108,'Annex 2 EHV charges'!$A$11:$O$157,8,FALSE)),"")</f>
        <v>2.129</v>
      </c>
      <c r="F108" s="125">
        <f>IFERROR(IF(VLOOKUP($A108,'Annex 2 EHV charges'!$A$11:$O$157,9,FALSE)=0,"",VLOOKUP($A108,'Annex 2 EHV charges'!$A$11:$O$157,9,FALSE)),"")</f>
        <v>2.39</v>
      </c>
      <c r="G108" s="121">
        <f>IFERROR(IF(VLOOKUP($A108,'Annex 2 EHV charges'!$A$11:$O$157,10,FALSE)=0,"",VLOOKUP($A108,'Annex 2 EHV charges'!$A$11:$O$157,10,FALSE)),"")</f>
        <v>2.77</v>
      </c>
      <c r="H108" s="121">
        <f>IFERROR(IF(VLOOKUP($A108,'Annex 2 EHV charges'!$A$11:$O$157,10,FALSE)=0,"",VLOOKUP($A108,'Annex 2 EHV charges'!$A$11:$O$157,10,FALSE)),"")</f>
        <v>2.77</v>
      </c>
    </row>
    <row r="109" spans="1:8" x14ac:dyDescent="0.2">
      <c r="A109" s="110" t="str">
        <f t="array" ref="A109">IFERROR(INDEX('Annex 2 EHV charges'!$A$11:$A$157, MATCH(0, IF(ISBLANK('Annex 2 EHV charges'!$A$11:$A$157),1, COUNTIF(A$10:$A108, 'Annex 2 EHV charges'!$A$11:$A$157)), 0)),"")</f>
        <v>New Import 20</v>
      </c>
      <c r="B109" s="110" t="str">
        <f>IF($A109="","",VLOOKUP($A109,'Annex 2 EHV charges'!$A$11:$O$157,2,0))</f>
        <v>New Import 20</v>
      </c>
      <c r="C109" s="108" t="str">
        <f>IF($A109="","",VLOOKUP($A109,'Annex 2 EHV charges'!$A$11:$O$157,3,0))</f>
        <v>New Import 20</v>
      </c>
      <c r="D109" s="110" t="str">
        <f>IF($A109="","",VLOOKUP($A109,'Annex 2 EHV charges'!$A$11:$O$157,7,0))</f>
        <v>LLWYNDDU 928</v>
      </c>
      <c r="E109" s="124">
        <f>IFERROR(IF(VLOOKUP($A109,'Annex 2 EHV charges'!$A$11:$O$157,8,FALSE)=0,"",VLOOKUP($A109,'Annex 2 EHV charges'!$A$11:$O$157,8,FALSE)),"")</f>
        <v>2.1429999999999998</v>
      </c>
      <c r="F109" s="125">
        <f>IFERROR(IF(VLOOKUP($A109,'Annex 2 EHV charges'!$A$11:$O$157,9,FALSE)=0,"",VLOOKUP($A109,'Annex 2 EHV charges'!$A$11:$O$157,9,FALSE)),"")</f>
        <v>1.86</v>
      </c>
      <c r="G109" s="121">
        <f>IFERROR(IF(VLOOKUP($A109,'Annex 2 EHV charges'!$A$11:$O$157,10,FALSE)=0,"",VLOOKUP($A109,'Annex 2 EHV charges'!$A$11:$O$157,10,FALSE)),"")</f>
        <v>2.77</v>
      </c>
      <c r="H109" s="121">
        <f>IFERROR(IF(VLOOKUP($A109,'Annex 2 EHV charges'!$A$11:$O$157,10,FALSE)=0,"",VLOOKUP($A109,'Annex 2 EHV charges'!$A$11:$O$157,10,FALSE)),"")</f>
        <v>2.77</v>
      </c>
    </row>
    <row r="110" spans="1:8" x14ac:dyDescent="0.2">
      <c r="A110" s="110">
        <f t="array" ref="A110">IFERROR(INDEX('Annex 2 EHV charges'!$A$11:$A$157, MATCH(0, IF(ISBLANK('Annex 2 EHV charges'!$A$11:$A$157),1, COUNTIF(A$10:$A109, 'Annex 2 EHV charges'!$A$11:$A$157)), 0)),"")</f>
        <v>897</v>
      </c>
      <c r="B110" s="110">
        <f>IF($A110="","",VLOOKUP($A110,'Annex 2 EHV charges'!$A$11:$O$157,2,0))</f>
        <v>897</v>
      </c>
      <c r="C110" s="108" t="str">
        <f>IF($A110="","",VLOOKUP($A110,'Annex 2 EHV charges'!$A$11:$O$157,3,0))</f>
        <v>2100041197887</v>
      </c>
      <c r="D110" s="110" t="str">
        <f>IF($A110="","",VLOOKUP($A110,'Annex 2 EHV charges'!$A$11:$O$157,7,0))</f>
        <v>Loughor Solar Park</v>
      </c>
      <c r="E110" s="124">
        <f>IFERROR(IF(VLOOKUP($A110,'Annex 2 EHV charges'!$A$11:$O$157,8,FALSE)=0,"",VLOOKUP($A110,'Annex 2 EHV charges'!$A$11:$O$157,8,FALSE)),"")</f>
        <v>8.9999999999999993E-3</v>
      </c>
      <c r="F110" s="125">
        <f>IFERROR(IF(VLOOKUP($A110,'Annex 2 EHV charges'!$A$11:$O$157,9,FALSE)=0,"",VLOOKUP($A110,'Annex 2 EHV charges'!$A$11:$O$157,9,FALSE)),"")</f>
        <v>2.2200000000000002</v>
      </c>
      <c r="G110" s="121">
        <f>IFERROR(IF(VLOOKUP($A110,'Annex 2 EHV charges'!$A$11:$O$157,10,FALSE)=0,"",VLOOKUP($A110,'Annex 2 EHV charges'!$A$11:$O$157,10,FALSE)),"")</f>
        <v>2.0699999999999998</v>
      </c>
      <c r="H110" s="121">
        <f>IFERROR(IF(VLOOKUP($A110,'Annex 2 EHV charges'!$A$11:$O$157,10,FALSE)=0,"",VLOOKUP($A110,'Annex 2 EHV charges'!$A$11:$O$157,10,FALSE)),"")</f>
        <v>2.0699999999999998</v>
      </c>
    </row>
    <row r="111" spans="1:8" x14ac:dyDescent="0.2">
      <c r="A111" s="110" t="str">
        <f t="array" ref="A111">IFERROR(INDEX('Annex 2 EHV charges'!$A$11:$A$157, MATCH(0, IF(ISBLANK('Annex 2 EHV charges'!$A$11:$A$157),1, COUNTIF(A$10:$A110, 'Annex 2 EHV charges'!$A$11:$A$157)), 0)),"")</f>
        <v>New Import 22</v>
      </c>
      <c r="B111" s="110" t="str">
        <f>IF($A111="","",VLOOKUP($A111,'Annex 2 EHV charges'!$A$11:$O$157,2,0))</f>
        <v>New Import 22</v>
      </c>
      <c r="C111" s="108" t="str">
        <f>IF($A111="","",VLOOKUP($A111,'Annex 2 EHV charges'!$A$11:$O$157,3,0))</f>
        <v>New Import 22</v>
      </c>
      <c r="D111" s="110" t="str">
        <f>IF($A111="","",VLOOKUP($A111,'Annex 2 EHV charges'!$A$11:$O$157,7,0))</f>
        <v>LOWER HOUSE FARM 980</v>
      </c>
      <c r="E111" s="124">
        <f>IFERROR(IF(VLOOKUP($A111,'Annex 2 EHV charges'!$A$11:$O$157,8,FALSE)=0,"",VLOOKUP($A111,'Annex 2 EHV charges'!$A$11:$O$157,8,FALSE)),"")</f>
        <v>1.0449999999999999</v>
      </c>
      <c r="F111" s="125">
        <f>IFERROR(IF(VLOOKUP($A111,'Annex 2 EHV charges'!$A$11:$O$157,9,FALSE)=0,"",VLOOKUP($A111,'Annex 2 EHV charges'!$A$11:$O$157,9,FALSE)),"")</f>
        <v>22.24</v>
      </c>
      <c r="G111" s="121">
        <f>IFERROR(IF(VLOOKUP($A111,'Annex 2 EHV charges'!$A$11:$O$157,10,FALSE)=0,"",VLOOKUP($A111,'Annex 2 EHV charges'!$A$11:$O$157,10,FALSE)),"")</f>
        <v>2.2999999999999998</v>
      </c>
      <c r="H111" s="121">
        <f>IFERROR(IF(VLOOKUP($A111,'Annex 2 EHV charges'!$A$11:$O$157,10,FALSE)=0,"",VLOOKUP($A111,'Annex 2 EHV charges'!$A$11:$O$157,10,FALSE)),"")</f>
        <v>2.2999999999999998</v>
      </c>
    </row>
    <row r="112" spans="1:8" x14ac:dyDescent="0.2">
      <c r="A112" s="110" t="str">
        <f t="array" ref="A112">IFERROR(INDEX('Annex 2 EHV charges'!$A$11:$A$157, MATCH(0, IF(ISBLANK('Annex 2 EHV charges'!$A$11:$A$157),1, COUNTIF(A$10:$A111, 'Annex 2 EHV charges'!$A$11:$A$157)), 0)),"")</f>
        <v>New Import 23</v>
      </c>
      <c r="B112" s="110" t="str">
        <f>IF($A112="","",VLOOKUP($A112,'Annex 2 EHV charges'!$A$11:$O$157,2,0))</f>
        <v>New Import 23</v>
      </c>
      <c r="C112" s="108" t="str">
        <f>IF($A112="","",VLOOKUP($A112,'Annex 2 EHV charges'!$A$11:$O$157,3,0))</f>
        <v>New Import 23</v>
      </c>
      <c r="D112" s="110" t="str">
        <f>IF($A112="","",VLOOKUP($A112,'Annex 2 EHV charges'!$A$11:$O$157,7,0))</f>
        <v>MYNYDD PORTREF #2 953/958</v>
      </c>
      <c r="E112" s="124" t="str">
        <f>IFERROR(IF(VLOOKUP($A112,'Annex 2 EHV charges'!$A$11:$O$157,8,FALSE)=0,"",VLOOKUP($A112,'Annex 2 EHV charges'!$A$11:$O$157,8,FALSE)),"")</f>
        <v/>
      </c>
      <c r="F112" s="125">
        <f>IFERROR(IF(VLOOKUP($A112,'Annex 2 EHV charges'!$A$11:$O$157,9,FALSE)=0,"",VLOOKUP($A112,'Annex 2 EHV charges'!$A$11:$O$157,9,FALSE)),"")</f>
        <v>35.57</v>
      </c>
      <c r="G112" s="121">
        <f>IFERROR(IF(VLOOKUP($A112,'Annex 2 EHV charges'!$A$11:$O$157,10,FALSE)=0,"",VLOOKUP($A112,'Annex 2 EHV charges'!$A$11:$O$157,10,FALSE)),"")</f>
        <v>1.79</v>
      </c>
      <c r="H112" s="121">
        <f>IFERROR(IF(VLOOKUP($A112,'Annex 2 EHV charges'!$A$11:$O$157,10,FALSE)=0,"",VLOOKUP($A112,'Annex 2 EHV charges'!$A$11:$O$157,10,FALSE)),"")</f>
        <v>1.79</v>
      </c>
    </row>
    <row r="113" spans="1:8" x14ac:dyDescent="0.2">
      <c r="A113" s="110" t="str">
        <f t="array" ref="A113">IFERROR(INDEX('Annex 2 EHV charges'!$A$11:$A$157, MATCH(0, IF(ISBLANK('Annex 2 EHV charges'!$A$11:$A$157),1, COUNTIF(A$10:$A112, 'Annex 2 EHV charges'!$A$11:$A$157)), 0)),"")</f>
        <v>New Import 24</v>
      </c>
      <c r="B113" s="110" t="str">
        <f>IF($A113="","",VLOOKUP($A113,'Annex 2 EHV charges'!$A$11:$O$157,2,0))</f>
        <v>New Import 24</v>
      </c>
      <c r="C113" s="108" t="str">
        <f>IF($A113="","",VLOOKUP($A113,'Annex 2 EHV charges'!$A$11:$O$157,3,0))</f>
        <v>New Import 24</v>
      </c>
      <c r="D113" s="110" t="str">
        <f>IF($A113="","",VLOOKUP($A113,'Annex 2 EHV charges'!$A$11:$O$157,7,0))</f>
        <v>NORTH TENEMENT 910</v>
      </c>
      <c r="E113" s="124">
        <f>IFERROR(IF(VLOOKUP($A113,'Annex 2 EHV charges'!$A$11:$O$157,8,FALSE)=0,"",VLOOKUP($A113,'Annex 2 EHV charges'!$A$11:$O$157,8,FALSE)),"")</f>
        <v>2.3490000000000002</v>
      </c>
      <c r="F113" s="125">
        <f>IFERROR(IF(VLOOKUP($A113,'Annex 2 EHV charges'!$A$11:$O$157,9,FALSE)=0,"",VLOOKUP($A113,'Annex 2 EHV charges'!$A$11:$O$157,9,FALSE)),"")</f>
        <v>6.39</v>
      </c>
      <c r="G113" s="121">
        <f>IFERROR(IF(VLOOKUP($A113,'Annex 2 EHV charges'!$A$11:$O$157,10,FALSE)=0,"",VLOOKUP($A113,'Annex 2 EHV charges'!$A$11:$O$157,10,FALSE)),"")</f>
        <v>1.79</v>
      </c>
      <c r="H113" s="121">
        <f>IFERROR(IF(VLOOKUP($A113,'Annex 2 EHV charges'!$A$11:$O$157,10,FALSE)=0,"",VLOOKUP($A113,'Annex 2 EHV charges'!$A$11:$O$157,10,FALSE)),"")</f>
        <v>1.79</v>
      </c>
    </row>
    <row r="114" spans="1:8" x14ac:dyDescent="0.2">
      <c r="A114" s="110" t="str">
        <f t="array" ref="A114">IFERROR(INDEX('Annex 2 EHV charges'!$A$11:$A$157, MATCH(0, IF(ISBLANK('Annex 2 EHV charges'!$A$11:$A$157),1, COUNTIF(A$10:$A113, 'Annex 2 EHV charges'!$A$11:$A$157)), 0)),"")</f>
        <v>New Import 25</v>
      </c>
      <c r="B114" s="110" t="str">
        <f>IF($A114="","",VLOOKUP($A114,'Annex 2 EHV charges'!$A$11:$O$157,2,0))</f>
        <v>New Import 25</v>
      </c>
      <c r="C114" s="108" t="str">
        <f>IF($A114="","",VLOOKUP($A114,'Annex 2 EHV charges'!$A$11:$O$157,3,0))</f>
        <v>New Import 25</v>
      </c>
      <c r="D114" s="110" t="str">
        <f>IF($A114="","",VLOOKUP($A114,'Annex 2 EHV charges'!$A$11:$O$157,7,0))</f>
        <v>PANTYMOCH 921</v>
      </c>
      <c r="E114" s="124" t="str">
        <f>IFERROR(IF(VLOOKUP($A114,'Annex 2 EHV charges'!$A$11:$O$157,8,FALSE)=0,"",VLOOKUP($A114,'Annex 2 EHV charges'!$A$11:$O$157,8,FALSE)),"")</f>
        <v/>
      </c>
      <c r="F114" s="125">
        <f>IFERROR(IF(VLOOKUP($A114,'Annex 2 EHV charges'!$A$11:$O$157,9,FALSE)=0,"",VLOOKUP($A114,'Annex 2 EHV charges'!$A$11:$O$157,9,FALSE)),"")</f>
        <v>3.27</v>
      </c>
      <c r="G114" s="121">
        <f>IFERROR(IF(VLOOKUP($A114,'Annex 2 EHV charges'!$A$11:$O$157,10,FALSE)=0,"",VLOOKUP($A114,'Annex 2 EHV charges'!$A$11:$O$157,10,FALSE)),"")</f>
        <v>2.15</v>
      </c>
      <c r="H114" s="121">
        <f>IFERROR(IF(VLOOKUP($A114,'Annex 2 EHV charges'!$A$11:$O$157,10,FALSE)=0,"",VLOOKUP($A114,'Annex 2 EHV charges'!$A$11:$O$157,10,FALSE)),"")</f>
        <v>2.15</v>
      </c>
    </row>
    <row r="115" spans="1:8" x14ac:dyDescent="0.2">
      <c r="A115" s="110" t="str">
        <f t="array" ref="A115">IFERROR(INDEX('Annex 2 EHV charges'!$A$11:$A$157, MATCH(0, IF(ISBLANK('Annex 2 EHV charges'!$A$11:$A$157),1, COUNTIF(A$10:$A114, 'Annex 2 EHV charges'!$A$11:$A$157)), 0)),"")</f>
        <v>New Import 26</v>
      </c>
      <c r="B115" s="110" t="str">
        <f>IF($A115="","",VLOOKUP($A115,'Annex 2 EHV charges'!$A$11:$O$157,2,0))</f>
        <v>New Import 26</v>
      </c>
      <c r="C115" s="108" t="str">
        <f>IF($A115="","",VLOOKUP($A115,'Annex 2 EHV charges'!$A$11:$O$157,3,0))</f>
        <v>New Import 26</v>
      </c>
      <c r="D115" s="110" t="str">
        <f>IF($A115="","",VLOOKUP($A115,'Annex 2 EHV charges'!$A$11:$O$157,7,0))</f>
        <v>PENDERI 919</v>
      </c>
      <c r="E115" s="124">
        <f>IFERROR(IF(VLOOKUP($A115,'Annex 2 EHV charges'!$A$11:$O$157,8,FALSE)=0,"",VLOOKUP($A115,'Annex 2 EHV charges'!$A$11:$O$157,8,FALSE)),"")</f>
        <v>2.3E-2</v>
      </c>
      <c r="F115" s="125">
        <f>IFERROR(IF(VLOOKUP($A115,'Annex 2 EHV charges'!$A$11:$O$157,9,FALSE)=0,"",VLOOKUP($A115,'Annex 2 EHV charges'!$A$11:$O$157,9,FALSE)),"")</f>
        <v>12</v>
      </c>
      <c r="G115" s="121">
        <f>IFERROR(IF(VLOOKUP($A115,'Annex 2 EHV charges'!$A$11:$O$157,10,FALSE)=0,"",VLOOKUP($A115,'Annex 2 EHV charges'!$A$11:$O$157,10,FALSE)),"")</f>
        <v>2.4900000000000002</v>
      </c>
      <c r="H115" s="121">
        <f>IFERROR(IF(VLOOKUP($A115,'Annex 2 EHV charges'!$A$11:$O$157,10,FALSE)=0,"",VLOOKUP($A115,'Annex 2 EHV charges'!$A$11:$O$157,10,FALSE)),"")</f>
        <v>2.4900000000000002</v>
      </c>
    </row>
    <row r="116" spans="1:8" x14ac:dyDescent="0.2">
      <c r="A116" s="110" t="str">
        <f t="array" ref="A116">IFERROR(INDEX('Annex 2 EHV charges'!$A$11:$A$157, MATCH(0, IF(ISBLANK('Annex 2 EHV charges'!$A$11:$A$157),1, COUNTIF(A$10:$A115, 'Annex 2 EHV charges'!$A$11:$A$157)), 0)),"")</f>
        <v>New Import 27</v>
      </c>
      <c r="B116" s="110" t="str">
        <f>IF($A116="","",VLOOKUP($A116,'Annex 2 EHV charges'!$A$11:$O$157,2,0))</f>
        <v>New Import 27</v>
      </c>
      <c r="C116" s="108" t="str">
        <f>IF($A116="","",VLOOKUP($A116,'Annex 2 EHV charges'!$A$11:$O$157,3,0))</f>
        <v>New Import 27</v>
      </c>
      <c r="D116" s="110" t="str">
        <f>IF($A116="","",VLOOKUP($A116,'Annex 2 EHV charges'!$A$11:$O$157,7,0))</f>
        <v>PENLLWYNGWYN FARM 924</v>
      </c>
      <c r="E116" s="124">
        <f>IFERROR(IF(VLOOKUP($A116,'Annex 2 EHV charges'!$A$11:$O$157,8,FALSE)=0,"",VLOOKUP($A116,'Annex 2 EHV charges'!$A$11:$O$157,8,FALSE)),"")</f>
        <v>0.34</v>
      </c>
      <c r="F116" s="125">
        <f>IFERROR(IF(VLOOKUP($A116,'Annex 2 EHV charges'!$A$11:$O$157,9,FALSE)=0,"",VLOOKUP($A116,'Annex 2 EHV charges'!$A$11:$O$157,9,FALSE)),"")</f>
        <v>7.46</v>
      </c>
      <c r="G116" s="121">
        <f>IFERROR(IF(VLOOKUP($A116,'Annex 2 EHV charges'!$A$11:$O$157,10,FALSE)=0,"",VLOOKUP($A116,'Annex 2 EHV charges'!$A$11:$O$157,10,FALSE)),"")</f>
        <v>2.2999999999999998</v>
      </c>
      <c r="H116" s="121">
        <f>IFERROR(IF(VLOOKUP($A116,'Annex 2 EHV charges'!$A$11:$O$157,10,FALSE)=0,"",VLOOKUP($A116,'Annex 2 EHV charges'!$A$11:$O$157,10,FALSE)),"")</f>
        <v>2.2999999999999998</v>
      </c>
    </row>
    <row r="117" spans="1:8" x14ac:dyDescent="0.2">
      <c r="A117" s="110" t="str">
        <f t="array" ref="A117">IFERROR(INDEX('Annex 2 EHV charges'!$A$11:$A$157, MATCH(0, IF(ISBLANK('Annex 2 EHV charges'!$A$11:$A$157),1, COUNTIF(A$10:$A116, 'Annex 2 EHV charges'!$A$11:$A$157)), 0)),"")</f>
        <v>New Import 28</v>
      </c>
      <c r="B117" s="110" t="str">
        <f>IF($A117="","",VLOOKUP($A117,'Annex 2 EHV charges'!$A$11:$O$157,2,0))</f>
        <v>New Import 28</v>
      </c>
      <c r="C117" s="108" t="str">
        <f>IF($A117="","",VLOOKUP($A117,'Annex 2 EHV charges'!$A$11:$O$157,3,0))</f>
        <v>New Import 28</v>
      </c>
      <c r="D117" s="110" t="str">
        <f>IF($A117="","",VLOOKUP($A117,'Annex 2 EHV charges'!$A$11:$O$157,7,0))</f>
        <v>PENRHIN 954</v>
      </c>
      <c r="E117" s="124">
        <f>IFERROR(IF(VLOOKUP($A117,'Annex 2 EHV charges'!$A$11:$O$157,8,FALSE)=0,"",VLOOKUP($A117,'Annex 2 EHV charges'!$A$11:$O$157,8,FALSE)),"")</f>
        <v>1.4E-2</v>
      </c>
      <c r="F117" s="125">
        <f>IFERROR(IF(VLOOKUP($A117,'Annex 2 EHV charges'!$A$11:$O$157,9,FALSE)=0,"",VLOOKUP($A117,'Annex 2 EHV charges'!$A$11:$O$157,9,FALSE)),"")</f>
        <v>4.53</v>
      </c>
      <c r="G117" s="121">
        <f>IFERROR(IF(VLOOKUP($A117,'Annex 2 EHV charges'!$A$11:$O$157,10,FALSE)=0,"",VLOOKUP($A117,'Annex 2 EHV charges'!$A$11:$O$157,10,FALSE)),"")</f>
        <v>1.89</v>
      </c>
      <c r="H117" s="121">
        <f>IFERROR(IF(VLOOKUP($A117,'Annex 2 EHV charges'!$A$11:$O$157,10,FALSE)=0,"",VLOOKUP($A117,'Annex 2 EHV charges'!$A$11:$O$157,10,FALSE)),"")</f>
        <v>1.89</v>
      </c>
    </row>
    <row r="118" spans="1:8" x14ac:dyDescent="0.2">
      <c r="A118" s="110" t="str">
        <f t="array" ref="A118">IFERROR(INDEX('Annex 2 EHV charges'!$A$11:$A$157, MATCH(0, IF(ISBLANK('Annex 2 EHV charges'!$A$11:$A$157),1, COUNTIF(A$10:$A117, 'Annex 2 EHV charges'!$A$11:$A$157)), 0)),"")</f>
        <v>New Import 29</v>
      </c>
      <c r="B118" s="110" t="str">
        <f>IF($A118="","",VLOOKUP($A118,'Annex 2 EHV charges'!$A$11:$O$157,2,0))</f>
        <v>New Import 29</v>
      </c>
      <c r="C118" s="108" t="str">
        <f>IF($A118="","",VLOOKUP($A118,'Annex 2 EHV charges'!$A$11:$O$157,3,0))</f>
        <v>New Import 29</v>
      </c>
      <c r="D118" s="110" t="str">
        <f>IF($A118="","",VLOOKUP($A118,'Annex 2 EHV charges'!$A$11:$O$157,7,0))</f>
        <v>PENTRE FARM 924/926</v>
      </c>
      <c r="E118" s="124">
        <f>IFERROR(IF(VLOOKUP($A118,'Annex 2 EHV charges'!$A$11:$O$157,8,FALSE)=0,"",VLOOKUP($A118,'Annex 2 EHV charges'!$A$11:$O$157,8,FALSE)),"")</f>
        <v>0.34699999999999998</v>
      </c>
      <c r="F118" s="125">
        <f>IFERROR(IF(VLOOKUP($A118,'Annex 2 EHV charges'!$A$11:$O$157,9,FALSE)=0,"",VLOOKUP($A118,'Annex 2 EHV charges'!$A$11:$O$157,9,FALSE)),"")</f>
        <v>62.52</v>
      </c>
      <c r="G118" s="121">
        <f>IFERROR(IF(VLOOKUP($A118,'Annex 2 EHV charges'!$A$11:$O$157,10,FALSE)=0,"",VLOOKUP($A118,'Annex 2 EHV charges'!$A$11:$O$157,10,FALSE)),"")</f>
        <v>2.4300000000000002</v>
      </c>
      <c r="H118" s="121">
        <f>IFERROR(IF(VLOOKUP($A118,'Annex 2 EHV charges'!$A$11:$O$157,10,FALSE)=0,"",VLOOKUP($A118,'Annex 2 EHV charges'!$A$11:$O$157,10,FALSE)),"")</f>
        <v>2.4300000000000002</v>
      </c>
    </row>
    <row r="119" spans="1:8" x14ac:dyDescent="0.2">
      <c r="A119" s="110" t="str">
        <f t="array" ref="A119">IFERROR(INDEX('Annex 2 EHV charges'!$A$11:$A$157, MATCH(0, IF(ISBLANK('Annex 2 EHV charges'!$A$11:$A$157),1, COUNTIF(A$10:$A118, 'Annex 2 EHV charges'!$A$11:$A$157)), 0)),"")</f>
        <v>New Import 30</v>
      </c>
      <c r="B119" s="110" t="str">
        <f>IF($A119="","",VLOOKUP($A119,'Annex 2 EHV charges'!$A$11:$O$157,2,0))</f>
        <v>New Import 30</v>
      </c>
      <c r="C119" s="108" t="str">
        <f>IF($A119="","",VLOOKUP($A119,'Annex 2 EHV charges'!$A$11:$O$157,3,0))</f>
        <v>New Import 30</v>
      </c>
      <c r="D119" s="110" t="str">
        <f>IF($A119="","",VLOOKUP($A119,'Annex 2 EHV charges'!$A$11:$O$157,7,0))</f>
        <v>PENYCAE 926</v>
      </c>
      <c r="E119" s="124">
        <f>IFERROR(IF(VLOOKUP($A119,'Annex 2 EHV charges'!$A$11:$O$157,8,FALSE)=0,"",VLOOKUP($A119,'Annex 2 EHV charges'!$A$11:$O$157,8,FALSE)),"")</f>
        <v>0.104</v>
      </c>
      <c r="F119" s="125">
        <f>IFERROR(IF(VLOOKUP($A119,'Annex 2 EHV charges'!$A$11:$O$157,9,FALSE)=0,"",VLOOKUP($A119,'Annex 2 EHV charges'!$A$11:$O$157,9,FALSE)),"")</f>
        <v>10.45</v>
      </c>
      <c r="G119" s="121">
        <f>IFERROR(IF(VLOOKUP($A119,'Annex 2 EHV charges'!$A$11:$O$157,10,FALSE)=0,"",VLOOKUP($A119,'Annex 2 EHV charges'!$A$11:$O$157,10,FALSE)),"")</f>
        <v>1.79</v>
      </c>
      <c r="H119" s="121">
        <f>IFERROR(IF(VLOOKUP($A119,'Annex 2 EHV charges'!$A$11:$O$157,10,FALSE)=0,"",VLOOKUP($A119,'Annex 2 EHV charges'!$A$11:$O$157,10,FALSE)),"")</f>
        <v>1.79</v>
      </c>
    </row>
    <row r="120" spans="1:8" x14ac:dyDescent="0.2">
      <c r="A120" s="110" t="str">
        <f t="array" ref="A120">IFERROR(INDEX('Annex 2 EHV charges'!$A$11:$A$157, MATCH(0, IF(ISBLANK('Annex 2 EHV charges'!$A$11:$A$157),1, COUNTIF(A$10:$A119, 'Annex 2 EHV charges'!$A$11:$A$157)), 0)),"")</f>
        <v>New Import 31</v>
      </c>
      <c r="B120" s="110" t="str">
        <f>IF($A120="","",VLOOKUP($A120,'Annex 2 EHV charges'!$A$11:$O$157,2,0))</f>
        <v>New Import 31</v>
      </c>
      <c r="C120" s="108" t="str">
        <f>IF($A120="","",VLOOKUP($A120,'Annex 2 EHV charges'!$A$11:$O$157,3,0))</f>
        <v>New Import 31</v>
      </c>
      <c r="D120" s="110" t="str">
        <f>IF($A120="","",VLOOKUP($A120,'Annex 2 EHV charges'!$A$11:$O$157,7,0))</f>
        <v>PENYCRAIG 928</v>
      </c>
      <c r="E120" s="124">
        <f>IFERROR(IF(VLOOKUP($A120,'Annex 2 EHV charges'!$A$11:$O$157,8,FALSE)=0,"",VLOOKUP($A120,'Annex 2 EHV charges'!$A$11:$O$157,8,FALSE)),"")</f>
        <v>1.631</v>
      </c>
      <c r="F120" s="125">
        <f>IFERROR(IF(VLOOKUP($A120,'Annex 2 EHV charges'!$A$11:$O$157,9,FALSE)=0,"",VLOOKUP($A120,'Annex 2 EHV charges'!$A$11:$O$157,9,FALSE)),"")</f>
        <v>4.58</v>
      </c>
      <c r="G120" s="121">
        <f>IFERROR(IF(VLOOKUP($A120,'Annex 2 EHV charges'!$A$11:$O$157,10,FALSE)=0,"",VLOOKUP($A120,'Annex 2 EHV charges'!$A$11:$O$157,10,FALSE)),"")</f>
        <v>2.62</v>
      </c>
      <c r="H120" s="121">
        <f>IFERROR(IF(VLOOKUP($A120,'Annex 2 EHV charges'!$A$11:$O$157,10,FALSE)=0,"",VLOOKUP($A120,'Annex 2 EHV charges'!$A$11:$O$157,10,FALSE)),"")</f>
        <v>2.62</v>
      </c>
    </row>
    <row r="121" spans="1:8" x14ac:dyDescent="0.2">
      <c r="A121" s="110" t="str">
        <f t="array" ref="A121">IFERROR(INDEX('Annex 2 EHV charges'!$A$11:$A$157, MATCH(0, IF(ISBLANK('Annex 2 EHV charges'!$A$11:$A$157),1, COUNTIF(A$10:$A120, 'Annex 2 EHV charges'!$A$11:$A$157)), 0)),"")</f>
        <v>New Import 32</v>
      </c>
      <c r="B121" s="110" t="str">
        <f>IF($A121="","",VLOOKUP($A121,'Annex 2 EHV charges'!$A$11:$O$157,2,0))</f>
        <v>New Import 32</v>
      </c>
      <c r="C121" s="108" t="str">
        <f>IF($A121="","",VLOOKUP($A121,'Annex 2 EHV charges'!$A$11:$O$157,3,0))</f>
        <v>New Import 32</v>
      </c>
      <c r="D121" s="110" t="str">
        <f>IF($A121="","",VLOOKUP($A121,'Annex 2 EHV charges'!$A$11:$O$157,7,0))</f>
        <v>SARON 926</v>
      </c>
      <c r="E121" s="124">
        <f>IFERROR(IF(VLOOKUP($A121,'Annex 2 EHV charges'!$A$11:$O$157,8,FALSE)=0,"",VLOOKUP($A121,'Annex 2 EHV charges'!$A$11:$O$157,8,FALSE)),"")</f>
        <v>0.104</v>
      </c>
      <c r="F121" s="125">
        <f>IFERROR(IF(VLOOKUP($A121,'Annex 2 EHV charges'!$A$11:$O$157,9,FALSE)=0,"",VLOOKUP($A121,'Annex 2 EHV charges'!$A$11:$O$157,9,FALSE)),"")</f>
        <v>7.32</v>
      </c>
      <c r="G121" s="121">
        <f>IFERROR(IF(VLOOKUP($A121,'Annex 2 EHV charges'!$A$11:$O$157,10,FALSE)=0,"",VLOOKUP($A121,'Annex 2 EHV charges'!$A$11:$O$157,10,FALSE)),"")</f>
        <v>1.79</v>
      </c>
      <c r="H121" s="121">
        <f>IFERROR(IF(VLOOKUP($A121,'Annex 2 EHV charges'!$A$11:$O$157,10,FALSE)=0,"",VLOOKUP($A121,'Annex 2 EHV charges'!$A$11:$O$157,10,FALSE)),"")</f>
        <v>1.79</v>
      </c>
    </row>
    <row r="122" spans="1:8" x14ac:dyDescent="0.2">
      <c r="A122" s="110" t="str">
        <f t="array" ref="A122">IFERROR(INDEX('Annex 2 EHV charges'!$A$11:$A$157, MATCH(0, IF(ISBLANK('Annex 2 EHV charges'!$A$11:$A$157),1, COUNTIF(A$10:$A121, 'Annex 2 EHV charges'!$A$11:$A$157)), 0)),"")</f>
        <v>New Import 33</v>
      </c>
      <c r="B122" s="110" t="str">
        <f>IF($A122="","",VLOOKUP($A122,'Annex 2 EHV charges'!$A$11:$O$157,2,0))</f>
        <v>New Import 33</v>
      </c>
      <c r="C122" s="108" t="str">
        <f>IF($A122="","",VLOOKUP($A122,'Annex 2 EHV charges'!$A$11:$O$157,3,0))</f>
        <v>New Import 33</v>
      </c>
      <c r="D122" s="110" t="str">
        <f>IF($A122="","",VLOOKUP($A122,'Annex 2 EHV charges'!$A$11:$O$157,7,0))</f>
        <v>ST BRIDES 953</v>
      </c>
      <c r="E122" s="124" t="str">
        <f>IFERROR(IF(VLOOKUP($A122,'Annex 2 EHV charges'!$A$11:$O$157,8,FALSE)=0,"",VLOOKUP($A122,'Annex 2 EHV charges'!$A$11:$O$157,8,FALSE)),"")</f>
        <v/>
      </c>
      <c r="F122" s="125">
        <f>IFERROR(IF(VLOOKUP($A122,'Annex 2 EHV charges'!$A$11:$O$157,9,FALSE)=0,"",VLOOKUP($A122,'Annex 2 EHV charges'!$A$11:$O$157,9,FALSE)),"")</f>
        <v>2.25</v>
      </c>
      <c r="G122" s="121">
        <f>IFERROR(IF(VLOOKUP($A122,'Annex 2 EHV charges'!$A$11:$O$157,10,FALSE)=0,"",VLOOKUP($A122,'Annex 2 EHV charges'!$A$11:$O$157,10,FALSE)),"")</f>
        <v>2.17</v>
      </c>
      <c r="H122" s="121">
        <f>IFERROR(IF(VLOOKUP($A122,'Annex 2 EHV charges'!$A$11:$O$157,10,FALSE)=0,"",VLOOKUP($A122,'Annex 2 EHV charges'!$A$11:$O$157,10,FALSE)),"")</f>
        <v>2.17</v>
      </c>
    </row>
    <row r="123" spans="1:8" x14ac:dyDescent="0.2">
      <c r="A123" s="110">
        <f t="array" ref="A123">IFERROR(INDEX('Annex 2 EHV charges'!$A$11:$A$157, MATCH(0, IF(ISBLANK('Annex 2 EHV charges'!$A$11:$A$157),1, COUNTIF(A$10:$A122, 'Annex 2 EHV charges'!$A$11:$A$157)), 0)),"")</f>
        <v>898</v>
      </c>
      <c r="B123" s="110">
        <f>IF($A123="","",VLOOKUP($A123,'Annex 2 EHV charges'!$A$11:$O$157,2,0))</f>
        <v>898</v>
      </c>
      <c r="C123" s="108" t="str">
        <f>IF($A123="","",VLOOKUP($A123,'Annex 2 EHV charges'!$A$11:$O$157,3,0))</f>
        <v>2100041197869</v>
      </c>
      <c r="D123" s="110" t="str">
        <f>IF($A123="","",VLOOKUP($A123,'Annex 2 EHV charges'!$A$11:$O$157,7,0))</f>
        <v>Sutton Farm PV</v>
      </c>
      <c r="E123" s="124" t="str">
        <f>IFERROR(IF(VLOOKUP($A123,'Annex 2 EHV charges'!$A$11:$O$157,8,FALSE)=0,"",VLOOKUP($A123,'Annex 2 EHV charges'!$A$11:$O$157,8,FALSE)),"")</f>
        <v/>
      </c>
      <c r="F123" s="125">
        <f>IFERROR(IF(VLOOKUP($A123,'Annex 2 EHV charges'!$A$11:$O$157,9,FALSE)=0,"",VLOOKUP($A123,'Annex 2 EHV charges'!$A$11:$O$157,9,FALSE)),"")</f>
        <v>13.61</v>
      </c>
      <c r="G123" s="121">
        <f>IFERROR(IF(VLOOKUP($A123,'Annex 2 EHV charges'!$A$11:$O$157,10,FALSE)=0,"",VLOOKUP($A123,'Annex 2 EHV charges'!$A$11:$O$157,10,FALSE)),"")</f>
        <v>1.98</v>
      </c>
      <c r="H123" s="121">
        <f>IFERROR(IF(VLOOKUP($A123,'Annex 2 EHV charges'!$A$11:$O$157,10,FALSE)=0,"",VLOOKUP($A123,'Annex 2 EHV charges'!$A$11:$O$157,10,FALSE)),"")</f>
        <v>1.98</v>
      </c>
    </row>
    <row r="124" spans="1:8" x14ac:dyDescent="0.2">
      <c r="A124" s="110" t="str">
        <f t="array" ref="A124">IFERROR(INDEX('Annex 2 EHV charges'!$A$11:$A$157, MATCH(0, IF(ISBLANK('Annex 2 EHV charges'!$A$11:$A$157),1, COUNTIF(A$10:$A123, 'Annex 2 EHV charges'!$A$11:$A$157)), 0)),"")</f>
        <v>New Import 35</v>
      </c>
      <c r="B124" s="110" t="str">
        <f>IF($A124="","",VLOOKUP($A124,'Annex 2 EHV charges'!$A$11:$O$157,2,0))</f>
        <v>New Import 35</v>
      </c>
      <c r="C124" s="108" t="str">
        <f>IF($A124="","",VLOOKUP($A124,'Annex 2 EHV charges'!$A$11:$O$157,3,0))</f>
        <v>New Import 35</v>
      </c>
      <c r="D124" s="110" t="str">
        <f>IF($A124="","",VLOOKUP($A124,'Annex 2 EHV charges'!$A$11:$O$157,7,0))</f>
        <v>TAFF ELY EXTENSION 953</v>
      </c>
      <c r="E124" s="124" t="str">
        <f>IFERROR(IF(VLOOKUP($A124,'Annex 2 EHV charges'!$A$11:$O$157,8,FALSE)=0,"",VLOOKUP($A124,'Annex 2 EHV charges'!$A$11:$O$157,8,FALSE)),"")</f>
        <v/>
      </c>
      <c r="F124" s="125">
        <f>IFERROR(IF(VLOOKUP($A124,'Annex 2 EHV charges'!$A$11:$O$157,9,FALSE)=0,"",VLOOKUP($A124,'Annex 2 EHV charges'!$A$11:$O$157,9,FALSE)),"")</f>
        <v>2.62</v>
      </c>
      <c r="G124" s="121">
        <f>IFERROR(IF(VLOOKUP($A124,'Annex 2 EHV charges'!$A$11:$O$157,10,FALSE)=0,"",VLOOKUP($A124,'Annex 2 EHV charges'!$A$11:$O$157,10,FALSE)),"")</f>
        <v>1.93</v>
      </c>
      <c r="H124" s="121">
        <f>IFERROR(IF(VLOOKUP($A124,'Annex 2 EHV charges'!$A$11:$O$157,10,FALSE)=0,"",VLOOKUP($A124,'Annex 2 EHV charges'!$A$11:$O$157,10,FALSE)),"")</f>
        <v>1.93</v>
      </c>
    </row>
    <row r="125" spans="1:8" x14ac:dyDescent="0.2">
      <c r="A125" s="110" t="str">
        <f t="array" ref="A125">IFERROR(INDEX('Annex 2 EHV charges'!$A$11:$A$157, MATCH(0, IF(ISBLANK('Annex 2 EHV charges'!$A$11:$A$157),1, COUNTIF(A$10:$A124, 'Annex 2 EHV charges'!$A$11:$A$157)), 0)),"")</f>
        <v>New Import 36</v>
      </c>
      <c r="B125" s="110" t="str">
        <f>IF($A125="","",VLOOKUP($A125,'Annex 2 EHV charges'!$A$11:$O$157,2,0))</f>
        <v>New Import 36</v>
      </c>
      <c r="C125" s="108" t="str">
        <f>IF($A125="","",VLOOKUP($A125,'Annex 2 EHV charges'!$A$11:$O$157,3,0))</f>
        <v>New Import 36</v>
      </c>
      <c r="D125" s="110" t="str">
        <f>IF($A125="","",VLOOKUP($A125,'Annex 2 EHV charges'!$A$11:$O$157,7,0))</f>
        <v>TONYPANDY STOR 953/954</v>
      </c>
      <c r="E125" s="124" t="str">
        <f>IFERROR(IF(VLOOKUP($A125,'Annex 2 EHV charges'!$A$11:$O$157,8,FALSE)=0,"",VLOOKUP($A125,'Annex 2 EHV charges'!$A$11:$O$157,8,FALSE)),"")</f>
        <v/>
      </c>
      <c r="F125" s="125">
        <f>IFERROR(IF(VLOOKUP($A125,'Annex 2 EHV charges'!$A$11:$O$157,9,FALSE)=0,"",VLOOKUP($A125,'Annex 2 EHV charges'!$A$11:$O$157,9,FALSE)),"")</f>
        <v>4.12</v>
      </c>
      <c r="G125" s="121">
        <f>IFERROR(IF(VLOOKUP($A125,'Annex 2 EHV charges'!$A$11:$O$157,10,FALSE)=0,"",VLOOKUP($A125,'Annex 2 EHV charges'!$A$11:$O$157,10,FALSE)),"")</f>
        <v>2.0499999999999998</v>
      </c>
      <c r="H125" s="121">
        <f>IFERROR(IF(VLOOKUP($A125,'Annex 2 EHV charges'!$A$11:$O$157,10,FALSE)=0,"",VLOOKUP($A125,'Annex 2 EHV charges'!$A$11:$O$157,10,FALSE)),"")</f>
        <v>2.0499999999999998</v>
      </c>
    </row>
    <row r="126" spans="1:8" x14ac:dyDescent="0.2">
      <c r="A126" s="110">
        <f t="array" ref="A126">IFERROR(INDEX('Annex 2 EHV charges'!$A$11:$A$157, MATCH(0, IF(ISBLANK('Annex 2 EHV charges'!$A$11:$A$157),1, COUNTIF(A$10:$A125, 'Annex 2 EHV charges'!$A$11:$A$157)), 0)),"")</f>
        <v>896</v>
      </c>
      <c r="B126" s="110">
        <f>IF($A126="","",VLOOKUP($A126,'Annex 2 EHV charges'!$A$11:$O$157,2,0))</f>
        <v>896</v>
      </c>
      <c r="C126" s="108">
        <f>IF($A126="","",VLOOKUP($A126,'Annex 2 EHV charges'!$A$11:$O$157,3,0))</f>
        <v>2100041195090</v>
      </c>
      <c r="D126" s="110" t="str">
        <f>IF($A126="","",VLOOKUP($A126,'Annex 2 EHV charges'!$A$11:$O$157,7,0))</f>
        <v>Treguff Farm</v>
      </c>
      <c r="E126" s="124" t="str">
        <f>IFERROR(IF(VLOOKUP($A126,'Annex 2 EHV charges'!$A$11:$O$157,8,FALSE)=0,"",VLOOKUP($A126,'Annex 2 EHV charges'!$A$11:$O$157,8,FALSE)),"")</f>
        <v/>
      </c>
      <c r="F126" s="125">
        <f>IFERROR(IF(VLOOKUP($A126,'Annex 2 EHV charges'!$A$11:$O$157,9,FALSE)=0,"",VLOOKUP($A126,'Annex 2 EHV charges'!$A$11:$O$157,9,FALSE)),"")</f>
        <v>10.6</v>
      </c>
      <c r="G126" s="121">
        <f>IFERROR(IF(VLOOKUP($A126,'Annex 2 EHV charges'!$A$11:$O$157,10,FALSE)=0,"",VLOOKUP($A126,'Annex 2 EHV charges'!$A$11:$O$157,10,FALSE)),"")</f>
        <v>2.0699999999999998</v>
      </c>
      <c r="H126" s="121">
        <f>IFERROR(IF(VLOOKUP($A126,'Annex 2 EHV charges'!$A$11:$O$157,10,FALSE)=0,"",VLOOKUP($A126,'Annex 2 EHV charges'!$A$11:$O$157,10,FALSE)),"")</f>
        <v>2.0699999999999998</v>
      </c>
    </row>
    <row r="127" spans="1:8" x14ac:dyDescent="0.2">
      <c r="A127" s="110" t="str">
        <f t="array" ref="A127">IFERROR(INDEX('Annex 2 EHV charges'!$A$11:$A$157, MATCH(0, IF(ISBLANK('Annex 2 EHV charges'!$A$11:$A$157),1, COUNTIF(A$10:$A126, 'Annex 2 EHV charges'!$A$11:$A$157)), 0)),"")</f>
        <v>New Import 38</v>
      </c>
      <c r="B127" s="110" t="str">
        <f>IF($A127="","",VLOOKUP($A127,'Annex 2 EHV charges'!$A$11:$O$157,2,0))</f>
        <v>New Import 38</v>
      </c>
      <c r="C127" s="108" t="str">
        <f>IF($A127="","",VLOOKUP($A127,'Annex 2 EHV charges'!$A$11:$O$157,3,0))</f>
        <v>New Import 38</v>
      </c>
      <c r="D127" s="110" t="str">
        <f>IF($A127="","",VLOOKUP($A127,'Annex 2 EHV charges'!$A$11:$O$157,7,0))</f>
        <v>WHISTON 911</v>
      </c>
      <c r="E127" s="124">
        <f>IFERROR(IF(VLOOKUP($A127,'Annex 2 EHV charges'!$A$11:$O$157,8,FALSE)=0,"",VLOOKUP($A127,'Annex 2 EHV charges'!$A$11:$O$157,8,FALSE)),"")</f>
        <v>2.8340000000000001</v>
      </c>
      <c r="F127" s="125">
        <f>IFERROR(IF(VLOOKUP($A127,'Annex 2 EHV charges'!$A$11:$O$157,9,FALSE)=0,"",VLOOKUP($A127,'Annex 2 EHV charges'!$A$11:$O$157,9,FALSE)),"")</f>
        <v>10.86</v>
      </c>
      <c r="G127" s="121">
        <f>IFERROR(IF(VLOOKUP($A127,'Annex 2 EHV charges'!$A$11:$O$157,10,FALSE)=0,"",VLOOKUP($A127,'Annex 2 EHV charges'!$A$11:$O$157,10,FALSE)),"")</f>
        <v>1.79</v>
      </c>
      <c r="H127" s="121">
        <f>IFERROR(IF(VLOOKUP($A127,'Annex 2 EHV charges'!$A$11:$O$157,10,FALSE)=0,"",VLOOKUP($A127,'Annex 2 EHV charges'!$A$11:$O$157,10,FALSE)),"")</f>
        <v>1.79</v>
      </c>
    </row>
    <row r="128" spans="1:8" x14ac:dyDescent="0.2">
      <c r="A128" s="110" t="str">
        <f t="array" ref="A128">IFERROR(INDEX('Annex 2 EHV charges'!$A$11:$A$157, MATCH(0, IF(ISBLANK('Annex 2 EHV charges'!$A$11:$A$157),1, COUNTIF(A$10:$A127, 'Annex 2 EHV charges'!$A$11:$A$157)), 0)),"")</f>
        <v>New Import 39</v>
      </c>
      <c r="B128" s="110" t="str">
        <f>IF($A128="","",VLOOKUP($A128,'Annex 2 EHV charges'!$A$11:$O$157,2,0))</f>
        <v>New Import 39</v>
      </c>
      <c r="C128" s="108" t="str">
        <f>IF($A128="","",VLOOKUP($A128,'Annex 2 EHV charges'!$A$11:$O$157,3,0))</f>
        <v>New Import 39</v>
      </c>
      <c r="D128" s="110" t="str">
        <f>IF($A128="","",VLOOKUP($A128,'Annex 2 EHV charges'!$A$11:$O$157,7,0))</f>
        <v>WHITTON MAWR 950</v>
      </c>
      <c r="E128" s="124" t="str">
        <f>IFERROR(IF(VLOOKUP($A128,'Annex 2 EHV charges'!$A$11:$O$157,8,FALSE)=0,"",VLOOKUP($A128,'Annex 2 EHV charges'!$A$11:$O$157,8,FALSE)),"")</f>
        <v/>
      </c>
      <c r="F128" s="125">
        <f>IFERROR(IF(VLOOKUP($A128,'Annex 2 EHV charges'!$A$11:$O$157,9,FALSE)=0,"",VLOOKUP($A128,'Annex 2 EHV charges'!$A$11:$O$157,9,FALSE)),"")</f>
        <v>8.57</v>
      </c>
      <c r="G128" s="121">
        <f>IFERROR(IF(VLOOKUP($A128,'Annex 2 EHV charges'!$A$11:$O$157,10,FALSE)=0,"",VLOOKUP($A128,'Annex 2 EHV charges'!$A$11:$O$157,10,FALSE)),"")</f>
        <v>1.95</v>
      </c>
      <c r="H128" s="121">
        <f>IFERROR(IF(VLOOKUP($A128,'Annex 2 EHV charges'!$A$11:$O$157,10,FALSE)=0,"",VLOOKUP($A128,'Annex 2 EHV charges'!$A$11:$O$157,10,FALSE)),"")</f>
        <v>1.95</v>
      </c>
    </row>
    <row r="129" spans="1:8" x14ac:dyDescent="0.2">
      <c r="A129" s="110" t="str">
        <f t="array" ref="A129">IFERROR(INDEX('Annex 2 EHV charges'!$A$11:$A$157, MATCH(0, IF(ISBLANK('Annex 2 EHV charges'!$A$11:$A$157),1, COUNTIF(A$10:$A128, 'Annex 2 EHV charges'!$A$11:$A$157)), 0)),"")</f>
        <v>New Import 40</v>
      </c>
      <c r="B129" s="110" t="str">
        <f>IF($A129="","",VLOOKUP($A129,'Annex 2 EHV charges'!$A$11:$O$157,2,0))</f>
        <v>New Import 40</v>
      </c>
      <c r="C129" s="108" t="str">
        <f>IF($A129="","",VLOOKUP($A129,'Annex 2 EHV charges'!$A$11:$O$157,3,0))</f>
        <v>New Import 40</v>
      </c>
      <c r="D129" s="110" t="str">
        <f>IF($A129="","",VLOOKUP($A129,'Annex 2 EHV charges'!$A$11:$O$157,7,0))</f>
        <v>YERBESTON GATE 910</v>
      </c>
      <c r="E129" s="124">
        <f>IFERROR(IF(VLOOKUP($A129,'Annex 2 EHV charges'!$A$11:$O$157,8,FALSE)=0,"",VLOOKUP($A129,'Annex 2 EHV charges'!$A$11:$O$157,8,FALSE)),"")</f>
        <v>2.0579999999999998</v>
      </c>
      <c r="F129" s="125">
        <f>IFERROR(IF(VLOOKUP($A129,'Annex 2 EHV charges'!$A$11:$O$157,9,FALSE)=0,"",VLOOKUP($A129,'Annex 2 EHV charges'!$A$11:$O$157,9,FALSE)),"")</f>
        <v>1.03</v>
      </c>
      <c r="G129" s="121">
        <f>IFERROR(IF(VLOOKUP($A129,'Annex 2 EHV charges'!$A$11:$O$157,10,FALSE)=0,"",VLOOKUP($A129,'Annex 2 EHV charges'!$A$11:$O$157,10,FALSE)),"")</f>
        <v>2.61</v>
      </c>
      <c r="H129" s="121">
        <f>IFERROR(IF(VLOOKUP($A129,'Annex 2 EHV charges'!$A$11:$O$157,10,FALSE)=0,"",VLOOKUP($A129,'Annex 2 EHV charges'!$A$11:$O$157,10,FALSE)),"")</f>
        <v>2.61</v>
      </c>
    </row>
    <row r="130" spans="1:8" ht="12.75" customHeight="1" x14ac:dyDescent="0.2">
      <c r="A130" s="110" t="str">
        <f t="array" ref="A130">IFERROR(INDEX('Annex 2 EHV charges'!$A$11:$A$157, MATCH(0, IF(ISBLANK('Annex 2 EHV charges'!$A$11:$A$157),1, COUNTIF(A$10:$A129, 'Annex 2 EHV charges'!$A$11:$A$157)), 0)),"")</f>
        <v/>
      </c>
      <c r="B130" s="110" t="str">
        <f>IF($A130="","",VLOOKUP($A130,'Annex 2 EHV charges'!$A$11:$O$157,2,0))</f>
        <v/>
      </c>
      <c r="C130" s="108" t="str">
        <f>IF($A130="","",VLOOKUP($A130,'Annex 2 EHV charges'!$A$11:$O$157,3,0))</f>
        <v/>
      </c>
      <c r="D130" s="110" t="str">
        <f>IF($A130="","",VLOOKUP($A130,'Annex 2 EHV charges'!$A$11:$O$157,7,0))</f>
        <v/>
      </c>
      <c r="E130" s="124" t="str">
        <f>IFERROR(IF(VLOOKUP($A130,'Annex 2 EHV charges'!$A$11:$O$157,8,FALSE)=0,"",VLOOKUP($A130,'Annex 2 EHV charges'!$A$11:$O$157,8,FALSE)),"")</f>
        <v/>
      </c>
      <c r="F130" s="125" t="str">
        <f>IFERROR(IF(VLOOKUP($A130,'Annex 2 EHV charges'!$A$11:$O$157,9,FALSE)=0,"",VLOOKUP($A130,'Annex 2 EHV charges'!$A$11:$O$157,9,FALSE)),"")</f>
        <v/>
      </c>
      <c r="G130" s="121" t="str">
        <f>IFERROR(IF(VLOOKUP($A130,'Annex 2 EHV charges'!$A$11:$O$157,10,FALSE)=0,"",VLOOKUP($A130,'Annex 2 EHV charges'!$A$11:$O$157,10,FALSE)),"")</f>
        <v/>
      </c>
      <c r="H130" s="121" t="str">
        <f>IFERROR(IF(VLOOKUP($A130,'Annex 2 EHV charges'!$A$11:$O$157,10,FALSE)=0,"",VLOOKUP($A130,'Annex 2 EHV charges'!$A$11:$O$157,10,FALSE)),"")</f>
        <v/>
      </c>
    </row>
    <row r="131" spans="1:8" ht="12.75" customHeight="1" x14ac:dyDescent="0.2">
      <c r="A131" s="110" t="str">
        <f t="array" ref="A131">IFERROR(INDEX('Annex 2 EHV charges'!$A$11:$A$157, MATCH(0, IF(ISBLANK('Annex 2 EHV charges'!$A$11:$A$157),1, COUNTIF(A$10:$A130, 'Annex 2 EHV charges'!$A$11:$A$157)), 0)),"")</f>
        <v/>
      </c>
      <c r="B131" s="110" t="str">
        <f>IF($A131="","",VLOOKUP($A131,'Annex 2 EHV charges'!$A$11:$O$157,2,0))</f>
        <v/>
      </c>
      <c r="C131" s="108" t="str">
        <f>IF($A131="","",VLOOKUP($A131,'Annex 2 EHV charges'!$A$11:$O$157,3,0))</f>
        <v/>
      </c>
      <c r="D131" s="110" t="str">
        <f>IF($A131="","",VLOOKUP($A131,'Annex 2 EHV charges'!$A$11:$O$157,7,0))</f>
        <v/>
      </c>
      <c r="E131" s="124" t="str">
        <f>IFERROR(IF(VLOOKUP($A131,'Annex 2 EHV charges'!$A$11:$O$157,8,FALSE)=0,"",VLOOKUP($A131,'Annex 2 EHV charges'!$A$11:$O$157,8,FALSE)),"")</f>
        <v/>
      </c>
      <c r="F131" s="125" t="str">
        <f>IFERROR(IF(VLOOKUP($A131,'Annex 2 EHV charges'!$A$11:$O$157,9,FALSE)=0,"",VLOOKUP($A131,'Annex 2 EHV charges'!$A$11:$O$157,9,FALSE)),"")</f>
        <v/>
      </c>
      <c r="G131" s="121" t="str">
        <f>IFERROR(IF(VLOOKUP($A131,'Annex 2 EHV charges'!$A$11:$O$157,10,FALSE)=0,"",VLOOKUP($A131,'Annex 2 EHV charges'!$A$11:$O$157,10,FALSE)),"")</f>
        <v/>
      </c>
      <c r="H131" s="121" t="str">
        <f>IFERROR(IF(VLOOKUP($A131,'Annex 2 EHV charges'!$A$11:$O$157,10,FALSE)=0,"",VLOOKUP($A131,'Annex 2 EHV charges'!$A$11:$O$157,10,FALSE)),"")</f>
        <v/>
      </c>
    </row>
    <row r="132" spans="1:8" ht="12.75" customHeight="1" x14ac:dyDescent="0.2">
      <c r="A132" s="110" t="str">
        <f t="array" ref="A132">IFERROR(INDEX('Annex 2 EHV charges'!$A$11:$A$157, MATCH(0, IF(ISBLANK('Annex 2 EHV charges'!$A$11:$A$157),1, COUNTIF(A$10:$A131, 'Annex 2 EHV charges'!$A$11:$A$157)), 0)),"")</f>
        <v/>
      </c>
      <c r="B132" s="110" t="str">
        <f>IF($A132="","",VLOOKUP($A132,'Annex 2 EHV charges'!$A$11:$O$157,2,0))</f>
        <v/>
      </c>
      <c r="C132" s="108" t="str">
        <f>IF($A132="","",VLOOKUP($A132,'Annex 2 EHV charges'!$A$11:$O$157,3,0))</f>
        <v/>
      </c>
      <c r="D132" s="110" t="str">
        <f>IF($A132="","",VLOOKUP($A132,'Annex 2 EHV charges'!$A$11:$O$157,7,0))</f>
        <v/>
      </c>
      <c r="E132" s="124" t="str">
        <f>IFERROR(IF(VLOOKUP($A132,'Annex 2 EHV charges'!$A$11:$O$157,8,FALSE)=0,"",VLOOKUP($A132,'Annex 2 EHV charges'!$A$11:$O$157,8,FALSE)),"")</f>
        <v/>
      </c>
      <c r="F132" s="125" t="str">
        <f>IFERROR(IF(VLOOKUP($A132,'Annex 2 EHV charges'!$A$11:$O$157,9,FALSE)=0,"",VLOOKUP($A132,'Annex 2 EHV charges'!$A$11:$O$157,9,FALSE)),"")</f>
        <v/>
      </c>
      <c r="G132" s="121" t="str">
        <f>IFERROR(IF(VLOOKUP($A132,'Annex 2 EHV charges'!$A$11:$O$157,10,FALSE)=0,"",VLOOKUP($A132,'Annex 2 EHV charges'!$A$11:$O$157,10,FALSE)),"")</f>
        <v/>
      </c>
      <c r="H132" s="121" t="str">
        <f>IFERROR(IF(VLOOKUP($A132,'Annex 2 EHV charges'!$A$11:$O$157,10,FALSE)=0,"",VLOOKUP($A132,'Annex 2 EHV charges'!$A$11:$O$157,10,FALSE)),"")</f>
        <v/>
      </c>
    </row>
    <row r="133" spans="1:8" ht="12.75" customHeight="1" x14ac:dyDescent="0.2">
      <c r="A133" s="110" t="str">
        <f t="array" ref="A133">IFERROR(INDEX('Annex 2 EHV charges'!$A$11:$A$157, MATCH(0, IF(ISBLANK('Annex 2 EHV charges'!$A$11:$A$157),1, COUNTIF(A$10:$A132, 'Annex 2 EHV charges'!$A$11:$A$157)), 0)),"")</f>
        <v/>
      </c>
      <c r="B133" s="110" t="str">
        <f>IF($A133="","",VLOOKUP($A133,'Annex 2 EHV charges'!$A$11:$O$157,2,0))</f>
        <v/>
      </c>
      <c r="C133" s="108" t="str">
        <f>IF($A133="","",VLOOKUP($A133,'Annex 2 EHV charges'!$A$11:$O$157,3,0))</f>
        <v/>
      </c>
      <c r="D133" s="110" t="str">
        <f>IF($A133="","",VLOOKUP($A133,'Annex 2 EHV charges'!$A$11:$O$157,7,0))</f>
        <v/>
      </c>
      <c r="E133" s="124" t="str">
        <f>IFERROR(IF(VLOOKUP($A133,'Annex 2 EHV charges'!$A$11:$O$157,8,FALSE)=0,"",VLOOKUP($A133,'Annex 2 EHV charges'!$A$11:$O$157,8,FALSE)),"")</f>
        <v/>
      </c>
      <c r="F133" s="125" t="str">
        <f>IFERROR(IF(VLOOKUP($A133,'Annex 2 EHV charges'!$A$11:$O$157,9,FALSE)=0,"",VLOOKUP($A133,'Annex 2 EHV charges'!$A$11:$O$157,9,FALSE)),"")</f>
        <v/>
      </c>
      <c r="G133" s="121" t="str">
        <f>IFERROR(IF(VLOOKUP($A133,'Annex 2 EHV charges'!$A$11:$O$157,10,FALSE)=0,"",VLOOKUP($A133,'Annex 2 EHV charges'!$A$11:$O$157,10,FALSE)),"")</f>
        <v/>
      </c>
      <c r="H133" s="121" t="str">
        <f>IFERROR(IF(VLOOKUP($A133,'Annex 2 EHV charges'!$A$11:$O$157,10,FALSE)=0,"",VLOOKUP($A133,'Annex 2 EHV charges'!$A$11:$O$157,10,FALSE)),"")</f>
        <v/>
      </c>
    </row>
    <row r="134" spans="1:8" ht="12.75" customHeight="1" x14ac:dyDescent="0.2">
      <c r="A134" s="110" t="str">
        <f t="array" ref="A134">IFERROR(INDEX('Annex 2 EHV charges'!$A$11:$A$157, MATCH(0, IF(ISBLANK('Annex 2 EHV charges'!$A$11:$A$157),1, COUNTIF(A$10:$A133, 'Annex 2 EHV charges'!$A$11:$A$157)), 0)),"")</f>
        <v/>
      </c>
      <c r="B134" s="110" t="str">
        <f>IF($A134="","",VLOOKUP($A134,'Annex 2 EHV charges'!$A$11:$O$157,2,0))</f>
        <v/>
      </c>
      <c r="C134" s="108" t="str">
        <f>IF($A134="","",VLOOKUP($A134,'Annex 2 EHV charges'!$A$11:$O$157,3,0))</f>
        <v/>
      </c>
      <c r="D134" s="110" t="str">
        <f>IF($A134="","",VLOOKUP($A134,'Annex 2 EHV charges'!$A$11:$O$157,7,0))</f>
        <v/>
      </c>
      <c r="E134" s="124" t="str">
        <f>IFERROR(IF(VLOOKUP($A134,'Annex 2 EHV charges'!$A$11:$O$157,8,FALSE)=0,"",VLOOKUP($A134,'Annex 2 EHV charges'!$A$11:$O$157,8,FALSE)),"")</f>
        <v/>
      </c>
      <c r="F134" s="125" t="str">
        <f>IFERROR(IF(VLOOKUP($A134,'Annex 2 EHV charges'!$A$11:$O$157,9,FALSE)=0,"",VLOOKUP($A134,'Annex 2 EHV charges'!$A$11:$O$157,9,FALSE)),"")</f>
        <v/>
      </c>
      <c r="G134" s="121" t="str">
        <f>IFERROR(IF(VLOOKUP($A134,'Annex 2 EHV charges'!$A$11:$O$157,10,FALSE)=0,"",VLOOKUP($A134,'Annex 2 EHV charges'!$A$11:$O$157,10,FALSE)),"")</f>
        <v/>
      </c>
      <c r="H134" s="121" t="str">
        <f>IFERROR(IF(VLOOKUP($A134,'Annex 2 EHV charges'!$A$11:$O$157,10,FALSE)=0,"",VLOOKUP($A134,'Annex 2 EHV charges'!$A$11:$O$157,10,FALSE)),"")</f>
        <v/>
      </c>
    </row>
    <row r="135" spans="1:8" ht="12.75" customHeight="1" x14ac:dyDescent="0.2">
      <c r="A135" s="110" t="str">
        <f t="array" ref="A135">IFERROR(INDEX('Annex 2 EHV charges'!$A$11:$A$157, MATCH(0, IF(ISBLANK('Annex 2 EHV charges'!$A$11:$A$157),1, COUNTIF(A$10:$A134, 'Annex 2 EHV charges'!$A$11:$A$157)), 0)),"")</f>
        <v/>
      </c>
      <c r="B135" s="110" t="str">
        <f>IF($A135="","",VLOOKUP($A135,'Annex 2 EHV charges'!$A$11:$O$157,2,0))</f>
        <v/>
      </c>
      <c r="C135" s="108" t="str">
        <f>IF($A135="","",VLOOKUP($A135,'Annex 2 EHV charges'!$A$11:$O$157,3,0))</f>
        <v/>
      </c>
      <c r="D135" s="110" t="str">
        <f>IF($A135="","",VLOOKUP($A135,'Annex 2 EHV charges'!$A$11:$O$157,7,0))</f>
        <v/>
      </c>
      <c r="E135" s="124" t="str">
        <f>IFERROR(IF(VLOOKUP($A135,'Annex 2 EHV charges'!$A$11:$O$157,8,FALSE)=0,"",VLOOKUP($A135,'Annex 2 EHV charges'!$A$11:$O$157,8,FALSE)),"")</f>
        <v/>
      </c>
      <c r="F135" s="125" t="str">
        <f>IFERROR(IF(VLOOKUP($A135,'Annex 2 EHV charges'!$A$11:$O$157,9,FALSE)=0,"",VLOOKUP($A135,'Annex 2 EHV charges'!$A$11:$O$157,9,FALSE)),"")</f>
        <v/>
      </c>
      <c r="G135" s="121" t="str">
        <f>IFERROR(IF(VLOOKUP($A135,'Annex 2 EHV charges'!$A$11:$O$157,10,FALSE)=0,"",VLOOKUP($A135,'Annex 2 EHV charges'!$A$11:$O$157,10,FALSE)),"")</f>
        <v/>
      </c>
      <c r="H135" s="121" t="str">
        <f>IFERROR(IF(VLOOKUP($A135,'Annex 2 EHV charges'!$A$11:$O$157,10,FALSE)=0,"",VLOOKUP($A135,'Annex 2 EHV charges'!$A$11:$O$157,10,FALSE)),"")</f>
        <v/>
      </c>
    </row>
    <row r="136" spans="1:8" ht="12.75" customHeight="1" x14ac:dyDescent="0.2">
      <c r="A136" s="110" t="str">
        <f t="array" ref="A136">IFERROR(INDEX('Annex 2 EHV charges'!$A$11:$A$157, MATCH(0, IF(ISBLANK('Annex 2 EHV charges'!$A$11:$A$157),1, COUNTIF(A$10:$A135, 'Annex 2 EHV charges'!$A$11:$A$157)), 0)),"")</f>
        <v/>
      </c>
      <c r="B136" s="110" t="str">
        <f>IF($A136="","",VLOOKUP($A136,'Annex 2 EHV charges'!$A$11:$O$157,2,0))</f>
        <v/>
      </c>
      <c r="C136" s="108" t="str">
        <f>IF($A136="","",VLOOKUP($A136,'Annex 2 EHV charges'!$A$11:$O$157,3,0))</f>
        <v/>
      </c>
      <c r="D136" s="110" t="str">
        <f>IF($A136="","",VLOOKUP($A136,'Annex 2 EHV charges'!$A$11:$O$157,7,0))</f>
        <v/>
      </c>
      <c r="E136" s="124" t="str">
        <f>IFERROR(IF(VLOOKUP($A136,'Annex 2 EHV charges'!$A$11:$O$157,8,FALSE)=0,"",VLOOKUP($A136,'Annex 2 EHV charges'!$A$11:$O$157,8,FALSE)),"")</f>
        <v/>
      </c>
      <c r="F136" s="125" t="str">
        <f>IFERROR(IF(VLOOKUP($A136,'Annex 2 EHV charges'!$A$11:$O$157,9,FALSE)=0,"",VLOOKUP($A136,'Annex 2 EHV charges'!$A$11:$O$157,9,FALSE)),"")</f>
        <v/>
      </c>
      <c r="G136" s="121" t="str">
        <f>IFERROR(IF(VLOOKUP($A136,'Annex 2 EHV charges'!$A$11:$O$157,10,FALSE)=0,"",VLOOKUP($A136,'Annex 2 EHV charges'!$A$11:$O$157,10,FALSE)),"")</f>
        <v/>
      </c>
      <c r="H136" s="121" t="str">
        <f>IFERROR(IF(VLOOKUP($A136,'Annex 2 EHV charges'!$A$11:$O$157,10,FALSE)=0,"",VLOOKUP($A136,'Annex 2 EHV charges'!$A$11:$O$157,10,FALSE)),"")</f>
        <v/>
      </c>
    </row>
    <row r="137" spans="1:8" ht="12.75" customHeight="1" x14ac:dyDescent="0.2">
      <c r="A137" s="110" t="str">
        <f t="array" ref="A137">IFERROR(INDEX('Annex 2 EHV charges'!$A$11:$A$157, MATCH(0, IF(ISBLANK('Annex 2 EHV charges'!$A$11:$A$157),1, COUNTIF(A$10:$A136, 'Annex 2 EHV charges'!$A$11:$A$157)), 0)),"")</f>
        <v/>
      </c>
      <c r="B137" s="110" t="str">
        <f>IF($A137="","",VLOOKUP($A137,'Annex 2 EHV charges'!$A$11:$O$157,2,0))</f>
        <v/>
      </c>
      <c r="C137" s="108" t="str">
        <f>IF($A137="","",VLOOKUP($A137,'Annex 2 EHV charges'!$A$11:$O$157,3,0))</f>
        <v/>
      </c>
      <c r="D137" s="110" t="str">
        <f>IF($A137="","",VLOOKUP($A137,'Annex 2 EHV charges'!$A$11:$O$157,7,0))</f>
        <v/>
      </c>
      <c r="E137" s="124" t="str">
        <f>IFERROR(IF(VLOOKUP($A137,'Annex 2 EHV charges'!$A$11:$O$157,8,FALSE)=0,"",VLOOKUP($A137,'Annex 2 EHV charges'!$A$11:$O$157,8,FALSE)),"")</f>
        <v/>
      </c>
      <c r="F137" s="125" t="str">
        <f>IFERROR(IF(VLOOKUP($A137,'Annex 2 EHV charges'!$A$11:$O$157,9,FALSE)=0,"",VLOOKUP($A137,'Annex 2 EHV charges'!$A$11:$O$157,9,FALSE)),"")</f>
        <v/>
      </c>
      <c r="G137" s="121" t="str">
        <f>IFERROR(IF(VLOOKUP($A137,'Annex 2 EHV charges'!$A$11:$O$157,10,FALSE)=0,"",VLOOKUP($A137,'Annex 2 EHV charges'!$A$11:$O$157,10,FALSE)),"")</f>
        <v/>
      </c>
      <c r="H137" s="121" t="str">
        <f>IFERROR(IF(VLOOKUP($A137,'Annex 2 EHV charges'!$A$11:$O$157,10,FALSE)=0,"",VLOOKUP($A137,'Annex 2 EHV charges'!$A$11:$O$157,10,FALSE)),"")</f>
        <v/>
      </c>
    </row>
    <row r="138" spans="1:8" ht="12.75" customHeight="1" x14ac:dyDescent="0.2">
      <c r="A138" s="110" t="str">
        <f t="array" ref="A138">IFERROR(INDEX('Annex 2 EHV charges'!$A$11:$A$157, MATCH(0, IF(ISBLANK('Annex 2 EHV charges'!$A$11:$A$157),1, COUNTIF(A$10:$A137, 'Annex 2 EHV charges'!$A$11:$A$157)), 0)),"")</f>
        <v/>
      </c>
      <c r="B138" s="110" t="str">
        <f>IF($A138="","",VLOOKUP($A138,'Annex 2 EHV charges'!$A$11:$O$157,2,0))</f>
        <v/>
      </c>
      <c r="C138" s="108" t="str">
        <f>IF($A138="","",VLOOKUP($A138,'Annex 2 EHV charges'!$A$11:$O$157,3,0))</f>
        <v/>
      </c>
      <c r="D138" s="110" t="str">
        <f>IF($A138="","",VLOOKUP($A138,'Annex 2 EHV charges'!$A$11:$O$157,7,0))</f>
        <v/>
      </c>
      <c r="E138" s="124" t="str">
        <f>IFERROR(IF(VLOOKUP($A138,'Annex 2 EHV charges'!$A$11:$O$157,8,FALSE)=0,"",VLOOKUP($A138,'Annex 2 EHV charges'!$A$11:$O$157,8,FALSE)),"")</f>
        <v/>
      </c>
      <c r="F138" s="125" t="str">
        <f>IFERROR(IF(VLOOKUP($A138,'Annex 2 EHV charges'!$A$11:$O$157,9,FALSE)=0,"",VLOOKUP($A138,'Annex 2 EHV charges'!$A$11:$O$157,9,FALSE)),"")</f>
        <v/>
      </c>
      <c r="G138" s="121" t="str">
        <f>IFERROR(IF(VLOOKUP($A138,'Annex 2 EHV charges'!$A$11:$O$157,10,FALSE)=0,"",VLOOKUP($A138,'Annex 2 EHV charges'!$A$11:$O$157,10,FALSE)),"")</f>
        <v/>
      </c>
      <c r="H138" s="121" t="str">
        <f>IFERROR(IF(VLOOKUP($A138,'Annex 2 EHV charges'!$A$11:$O$157,10,FALSE)=0,"",VLOOKUP($A138,'Annex 2 EHV charges'!$A$11:$O$157,10,FALSE)),"")</f>
        <v/>
      </c>
    </row>
    <row r="139" spans="1:8" ht="12.75" customHeight="1" x14ac:dyDescent="0.2">
      <c r="A139" s="110" t="str">
        <f t="array" ref="A139">IFERROR(INDEX('Annex 2 EHV charges'!$A$11:$A$157, MATCH(0, IF(ISBLANK('Annex 2 EHV charges'!$A$11:$A$157),1, COUNTIF(A$10:$A138, 'Annex 2 EHV charges'!$A$11:$A$157)), 0)),"")</f>
        <v/>
      </c>
      <c r="B139" s="110" t="str">
        <f>IF($A139="","",VLOOKUP($A139,'Annex 2 EHV charges'!$A$11:$O$157,2,0))</f>
        <v/>
      </c>
      <c r="C139" s="108" t="str">
        <f>IF($A139="","",VLOOKUP($A139,'Annex 2 EHV charges'!$A$11:$O$157,3,0))</f>
        <v/>
      </c>
      <c r="D139" s="110" t="str">
        <f>IF($A139="","",VLOOKUP($A139,'Annex 2 EHV charges'!$A$11:$O$157,7,0))</f>
        <v/>
      </c>
      <c r="E139" s="124" t="str">
        <f>IFERROR(IF(VLOOKUP($A139,'Annex 2 EHV charges'!$A$11:$O$157,8,FALSE)=0,"",VLOOKUP($A139,'Annex 2 EHV charges'!$A$11:$O$157,8,FALSE)),"")</f>
        <v/>
      </c>
      <c r="F139" s="125" t="str">
        <f>IFERROR(IF(VLOOKUP($A139,'Annex 2 EHV charges'!$A$11:$O$157,9,FALSE)=0,"",VLOOKUP($A139,'Annex 2 EHV charges'!$A$11:$O$157,9,FALSE)),"")</f>
        <v/>
      </c>
      <c r="G139" s="121" t="str">
        <f>IFERROR(IF(VLOOKUP($A139,'Annex 2 EHV charges'!$A$11:$O$157,10,FALSE)=0,"",VLOOKUP($A139,'Annex 2 EHV charges'!$A$11:$O$157,10,FALSE)),"")</f>
        <v/>
      </c>
      <c r="H139" s="121" t="str">
        <f>IFERROR(IF(VLOOKUP($A139,'Annex 2 EHV charges'!$A$11:$O$157,10,FALSE)=0,"",VLOOKUP($A139,'Annex 2 EHV charges'!$A$11:$O$157,10,FALSE)),"")</f>
        <v/>
      </c>
    </row>
    <row r="140" spans="1:8" ht="12.75" customHeight="1" x14ac:dyDescent="0.2">
      <c r="A140" s="110" t="str">
        <f t="array" ref="A140">IFERROR(INDEX('Annex 2 EHV charges'!$A$11:$A$157, MATCH(0, IF(ISBLANK('Annex 2 EHV charges'!$A$11:$A$157),1, COUNTIF(A$10:$A139, 'Annex 2 EHV charges'!$A$11:$A$157)), 0)),"")</f>
        <v/>
      </c>
      <c r="B140" s="110" t="str">
        <f>IF($A140="","",VLOOKUP($A140,'Annex 2 EHV charges'!$A$11:$O$157,2,0))</f>
        <v/>
      </c>
      <c r="C140" s="108" t="str">
        <f>IF($A140="","",VLOOKUP($A140,'Annex 2 EHV charges'!$A$11:$O$157,3,0))</f>
        <v/>
      </c>
      <c r="D140" s="110" t="str">
        <f>IF($A140="","",VLOOKUP($A140,'Annex 2 EHV charges'!$A$11:$O$157,7,0))</f>
        <v/>
      </c>
      <c r="E140" s="124" t="str">
        <f>IFERROR(IF(VLOOKUP($A140,'Annex 2 EHV charges'!$A$11:$O$157,8,FALSE)=0,"",VLOOKUP($A140,'Annex 2 EHV charges'!$A$11:$O$157,8,FALSE)),"")</f>
        <v/>
      </c>
      <c r="F140" s="125" t="str">
        <f>IFERROR(IF(VLOOKUP($A140,'Annex 2 EHV charges'!$A$11:$O$157,9,FALSE)=0,"",VLOOKUP($A140,'Annex 2 EHV charges'!$A$11:$O$157,9,FALSE)),"")</f>
        <v/>
      </c>
      <c r="G140" s="121" t="str">
        <f>IFERROR(IF(VLOOKUP($A140,'Annex 2 EHV charges'!$A$11:$O$157,10,FALSE)=0,"",VLOOKUP($A140,'Annex 2 EHV charges'!$A$11:$O$157,10,FALSE)),"")</f>
        <v/>
      </c>
      <c r="H140" s="121" t="str">
        <f>IFERROR(IF(VLOOKUP($A140,'Annex 2 EHV charges'!$A$11:$O$157,10,FALSE)=0,"",VLOOKUP($A140,'Annex 2 EHV charges'!$A$11:$O$157,10,FALSE)),"")</f>
        <v/>
      </c>
    </row>
    <row r="141" spans="1:8" ht="12.75" customHeight="1" x14ac:dyDescent="0.2">
      <c r="A141" s="110" t="str">
        <f t="array" ref="A141">IFERROR(INDEX('Annex 2 EHV charges'!$A$11:$A$157, MATCH(0, IF(ISBLANK('Annex 2 EHV charges'!$A$11:$A$157),1, COUNTIF(A$10:$A140, 'Annex 2 EHV charges'!$A$11:$A$157)), 0)),"")</f>
        <v/>
      </c>
      <c r="B141" s="110" t="str">
        <f>IF($A141="","",VLOOKUP($A141,'Annex 2 EHV charges'!$A$11:$O$157,2,0))</f>
        <v/>
      </c>
      <c r="C141" s="108" t="str">
        <f>IF($A141="","",VLOOKUP($A141,'Annex 2 EHV charges'!$A$11:$O$157,3,0))</f>
        <v/>
      </c>
      <c r="D141" s="110" t="str">
        <f>IF($A141="","",VLOOKUP($A141,'Annex 2 EHV charges'!$A$11:$O$157,7,0))</f>
        <v/>
      </c>
      <c r="E141" s="124" t="str">
        <f>IFERROR(IF(VLOOKUP($A141,'Annex 2 EHV charges'!$A$11:$O$157,8,FALSE)=0,"",VLOOKUP($A141,'Annex 2 EHV charges'!$A$11:$O$157,8,FALSE)),"")</f>
        <v/>
      </c>
      <c r="F141" s="125" t="str">
        <f>IFERROR(IF(VLOOKUP($A141,'Annex 2 EHV charges'!$A$11:$O$157,9,FALSE)=0,"",VLOOKUP($A141,'Annex 2 EHV charges'!$A$11:$O$157,9,FALSE)),"")</f>
        <v/>
      </c>
      <c r="G141" s="121" t="str">
        <f>IFERROR(IF(VLOOKUP($A141,'Annex 2 EHV charges'!$A$11:$O$157,10,FALSE)=0,"",VLOOKUP($A141,'Annex 2 EHV charges'!$A$11:$O$157,10,FALSE)),"")</f>
        <v/>
      </c>
      <c r="H141" s="121" t="str">
        <f>IFERROR(IF(VLOOKUP($A141,'Annex 2 EHV charges'!$A$11:$O$157,10,FALSE)=0,"",VLOOKUP($A141,'Annex 2 EHV charges'!$A$11:$O$157,10,FALSE)),"")</f>
        <v/>
      </c>
    </row>
    <row r="142" spans="1:8" ht="12.75" customHeight="1" x14ac:dyDescent="0.2">
      <c r="A142" s="110" t="str">
        <f t="array" ref="A142">IFERROR(INDEX('Annex 2 EHV charges'!$A$11:$A$157, MATCH(0, IF(ISBLANK('Annex 2 EHV charges'!$A$11:$A$157),1, COUNTIF(A$10:$A141, 'Annex 2 EHV charges'!$A$11:$A$157)), 0)),"")</f>
        <v/>
      </c>
      <c r="B142" s="110" t="str">
        <f>IF($A142="","",VLOOKUP($A142,'Annex 2 EHV charges'!$A$11:$O$157,2,0))</f>
        <v/>
      </c>
      <c r="C142" s="108" t="str">
        <f>IF($A142="","",VLOOKUP($A142,'Annex 2 EHV charges'!$A$11:$O$157,3,0))</f>
        <v/>
      </c>
      <c r="D142" s="110" t="str">
        <f>IF($A142="","",VLOOKUP($A142,'Annex 2 EHV charges'!$A$11:$O$157,7,0))</f>
        <v/>
      </c>
      <c r="E142" s="124" t="str">
        <f>IFERROR(IF(VLOOKUP($A142,'Annex 2 EHV charges'!$A$11:$O$157,8,FALSE)=0,"",VLOOKUP($A142,'Annex 2 EHV charges'!$A$11:$O$157,8,FALSE)),"")</f>
        <v/>
      </c>
      <c r="F142" s="125" t="str">
        <f>IFERROR(IF(VLOOKUP($A142,'Annex 2 EHV charges'!$A$11:$O$157,9,FALSE)=0,"",VLOOKUP($A142,'Annex 2 EHV charges'!$A$11:$O$157,9,FALSE)),"")</f>
        <v/>
      </c>
      <c r="G142" s="121" t="str">
        <f>IFERROR(IF(VLOOKUP($A142,'Annex 2 EHV charges'!$A$11:$O$157,10,FALSE)=0,"",VLOOKUP($A142,'Annex 2 EHV charges'!$A$11:$O$157,10,FALSE)),"")</f>
        <v/>
      </c>
      <c r="H142" s="121" t="str">
        <f>IFERROR(IF(VLOOKUP($A142,'Annex 2 EHV charges'!$A$11:$O$157,10,FALSE)=0,"",VLOOKUP($A142,'Annex 2 EHV charges'!$A$11:$O$157,10,FALSE)),"")</f>
        <v/>
      </c>
    </row>
    <row r="143" spans="1:8" ht="12.75" customHeight="1" x14ac:dyDescent="0.2">
      <c r="A143" s="110" t="str">
        <f t="array" ref="A143">IFERROR(INDEX('Annex 2 EHV charges'!$A$11:$A$157, MATCH(0, IF(ISBLANK('Annex 2 EHV charges'!$A$11:$A$157),1, COUNTIF(A$10:$A142, 'Annex 2 EHV charges'!$A$11:$A$157)), 0)),"")</f>
        <v/>
      </c>
      <c r="B143" s="110" t="str">
        <f>IF($A143="","",VLOOKUP($A143,'Annex 2 EHV charges'!$A$11:$O$157,2,0))</f>
        <v/>
      </c>
      <c r="C143" s="108" t="str">
        <f>IF($A143="","",VLOOKUP($A143,'Annex 2 EHV charges'!$A$11:$O$157,3,0))</f>
        <v/>
      </c>
      <c r="D143" s="110" t="str">
        <f>IF($A143="","",VLOOKUP($A143,'Annex 2 EHV charges'!$A$11:$O$157,7,0))</f>
        <v/>
      </c>
      <c r="E143" s="124" t="str">
        <f>IFERROR(IF(VLOOKUP($A143,'Annex 2 EHV charges'!$A$11:$O$157,8,FALSE)=0,"",VLOOKUP($A143,'Annex 2 EHV charges'!$A$11:$O$157,8,FALSE)),"")</f>
        <v/>
      </c>
      <c r="F143" s="125" t="str">
        <f>IFERROR(IF(VLOOKUP($A143,'Annex 2 EHV charges'!$A$11:$O$157,9,FALSE)=0,"",VLOOKUP($A143,'Annex 2 EHV charges'!$A$11:$O$157,9,FALSE)),"")</f>
        <v/>
      </c>
      <c r="G143" s="121" t="str">
        <f>IFERROR(IF(VLOOKUP($A143,'Annex 2 EHV charges'!$A$11:$O$157,10,FALSE)=0,"",VLOOKUP($A143,'Annex 2 EHV charges'!$A$11:$O$157,10,FALSE)),"")</f>
        <v/>
      </c>
      <c r="H143" s="121" t="str">
        <f>IFERROR(IF(VLOOKUP($A143,'Annex 2 EHV charges'!$A$11:$O$157,10,FALSE)=0,"",VLOOKUP($A143,'Annex 2 EHV charges'!$A$11:$O$157,10,FALSE)),"")</f>
        <v/>
      </c>
    </row>
    <row r="144" spans="1:8" ht="12.75" customHeight="1" x14ac:dyDescent="0.2">
      <c r="A144" s="110" t="str">
        <f t="array" ref="A144">IFERROR(INDEX('Annex 2 EHV charges'!$A$11:$A$157, MATCH(0, IF(ISBLANK('Annex 2 EHV charges'!$A$11:$A$157),1, COUNTIF(A$10:$A143, 'Annex 2 EHV charges'!$A$11:$A$157)), 0)),"")</f>
        <v/>
      </c>
      <c r="B144" s="110" t="str">
        <f>IF($A144="","",VLOOKUP($A144,'Annex 2 EHV charges'!$A$11:$O$157,2,0))</f>
        <v/>
      </c>
      <c r="C144" s="108" t="str">
        <f>IF($A144="","",VLOOKUP($A144,'Annex 2 EHV charges'!$A$11:$O$157,3,0))</f>
        <v/>
      </c>
      <c r="D144" s="110" t="str">
        <f>IF($A144="","",VLOOKUP($A144,'Annex 2 EHV charges'!$A$11:$O$157,7,0))</f>
        <v/>
      </c>
      <c r="E144" s="124" t="str">
        <f>IFERROR(IF(VLOOKUP($A144,'Annex 2 EHV charges'!$A$11:$O$157,8,FALSE)=0,"",VLOOKUP($A144,'Annex 2 EHV charges'!$A$11:$O$157,8,FALSE)),"")</f>
        <v/>
      </c>
      <c r="F144" s="125" t="str">
        <f>IFERROR(IF(VLOOKUP($A144,'Annex 2 EHV charges'!$A$11:$O$157,9,FALSE)=0,"",VLOOKUP($A144,'Annex 2 EHV charges'!$A$11:$O$157,9,FALSE)),"")</f>
        <v/>
      </c>
      <c r="G144" s="121" t="str">
        <f>IFERROR(IF(VLOOKUP($A144,'Annex 2 EHV charges'!$A$11:$O$157,10,FALSE)=0,"",VLOOKUP($A144,'Annex 2 EHV charges'!$A$11:$O$157,10,FALSE)),"")</f>
        <v/>
      </c>
      <c r="H144" s="121" t="str">
        <f>IFERROR(IF(VLOOKUP($A144,'Annex 2 EHV charges'!$A$11:$O$157,10,FALSE)=0,"",VLOOKUP($A144,'Annex 2 EHV charges'!$A$11:$O$157,10,FALSE)),"")</f>
        <v/>
      </c>
    </row>
    <row r="145" spans="1:8" ht="12.75" customHeight="1" x14ac:dyDescent="0.2">
      <c r="A145" s="110" t="str">
        <f t="array" ref="A145">IFERROR(INDEX('Annex 2 EHV charges'!$A$11:$A$157, MATCH(0, IF(ISBLANK('Annex 2 EHV charges'!$A$11:$A$157),1, COUNTIF(A$10:$A144, 'Annex 2 EHV charges'!$A$11:$A$157)), 0)),"")</f>
        <v/>
      </c>
      <c r="B145" s="110" t="str">
        <f>IF($A145="","",VLOOKUP($A145,'Annex 2 EHV charges'!$A$11:$O$157,2,0))</f>
        <v/>
      </c>
      <c r="C145" s="108" t="str">
        <f>IF($A145="","",VLOOKUP($A145,'Annex 2 EHV charges'!$A$11:$O$157,3,0))</f>
        <v/>
      </c>
      <c r="D145" s="110" t="str">
        <f>IF($A145="","",VLOOKUP($A145,'Annex 2 EHV charges'!$A$11:$O$157,7,0))</f>
        <v/>
      </c>
      <c r="E145" s="124" t="str">
        <f>IFERROR(IF(VLOOKUP($A145,'Annex 2 EHV charges'!$A$11:$O$157,8,FALSE)=0,"",VLOOKUP($A145,'Annex 2 EHV charges'!$A$11:$O$157,8,FALSE)),"")</f>
        <v/>
      </c>
      <c r="F145" s="125" t="str">
        <f>IFERROR(IF(VLOOKUP($A145,'Annex 2 EHV charges'!$A$11:$O$157,9,FALSE)=0,"",VLOOKUP($A145,'Annex 2 EHV charges'!$A$11:$O$157,9,FALSE)),"")</f>
        <v/>
      </c>
      <c r="G145" s="121" t="str">
        <f>IFERROR(IF(VLOOKUP($A145,'Annex 2 EHV charges'!$A$11:$O$157,10,FALSE)=0,"",VLOOKUP($A145,'Annex 2 EHV charges'!$A$11:$O$157,10,FALSE)),"")</f>
        <v/>
      </c>
      <c r="H145" s="121" t="str">
        <f>IFERROR(IF(VLOOKUP($A145,'Annex 2 EHV charges'!$A$11:$O$157,10,FALSE)=0,"",VLOOKUP($A145,'Annex 2 EHV charges'!$A$11:$O$157,10,FALSE)),"")</f>
        <v/>
      </c>
    </row>
    <row r="146" spans="1:8" ht="12.75" customHeight="1" x14ac:dyDescent="0.2">
      <c r="A146" s="110" t="str">
        <f t="array" ref="A146">IFERROR(INDEX('Annex 2 EHV charges'!$A$11:$A$157, MATCH(0, IF(ISBLANK('Annex 2 EHV charges'!$A$11:$A$157),1, COUNTIF(A$10:$A145, 'Annex 2 EHV charges'!$A$11:$A$157)), 0)),"")</f>
        <v/>
      </c>
      <c r="B146" s="110" t="str">
        <f>IF($A146="","",VLOOKUP($A146,'Annex 2 EHV charges'!$A$11:$O$157,2,0))</f>
        <v/>
      </c>
      <c r="C146" s="108" t="str">
        <f>IF($A146="","",VLOOKUP($A146,'Annex 2 EHV charges'!$A$11:$O$157,3,0))</f>
        <v/>
      </c>
      <c r="D146" s="110" t="str">
        <f>IF($A146="","",VLOOKUP($A146,'Annex 2 EHV charges'!$A$11:$O$157,7,0))</f>
        <v/>
      </c>
      <c r="E146" s="124" t="str">
        <f>IFERROR(IF(VLOOKUP($A146,'Annex 2 EHV charges'!$A$11:$O$157,8,FALSE)=0,"",VLOOKUP($A146,'Annex 2 EHV charges'!$A$11:$O$157,8,FALSE)),"")</f>
        <v/>
      </c>
      <c r="F146" s="125" t="str">
        <f>IFERROR(IF(VLOOKUP($A146,'Annex 2 EHV charges'!$A$11:$O$157,9,FALSE)=0,"",VLOOKUP($A146,'Annex 2 EHV charges'!$A$11:$O$157,9,FALSE)),"")</f>
        <v/>
      </c>
      <c r="G146" s="121" t="str">
        <f>IFERROR(IF(VLOOKUP($A146,'Annex 2 EHV charges'!$A$11:$O$157,10,FALSE)=0,"",VLOOKUP($A146,'Annex 2 EHV charges'!$A$11:$O$157,10,FALSE)),"")</f>
        <v/>
      </c>
      <c r="H146" s="121" t="str">
        <f>IFERROR(IF(VLOOKUP($A146,'Annex 2 EHV charges'!$A$11:$O$157,10,FALSE)=0,"",VLOOKUP($A146,'Annex 2 EHV charges'!$A$11:$O$157,10,FALSE)),"")</f>
        <v/>
      </c>
    </row>
    <row r="147" spans="1:8" ht="12.75" customHeight="1" x14ac:dyDescent="0.2">
      <c r="A147" s="110" t="str">
        <f t="array" ref="A147">IFERROR(INDEX('Annex 2 EHV charges'!$A$11:$A$157, MATCH(0, IF(ISBLANK('Annex 2 EHV charges'!$A$11:$A$157),1, COUNTIF(A$10:$A146, 'Annex 2 EHV charges'!$A$11:$A$157)), 0)),"")</f>
        <v/>
      </c>
      <c r="B147" s="110" t="str">
        <f>IF($A147="","",VLOOKUP($A147,'Annex 2 EHV charges'!$A$11:$O$157,2,0))</f>
        <v/>
      </c>
      <c r="C147" s="108" t="str">
        <f>IF($A147="","",VLOOKUP($A147,'Annex 2 EHV charges'!$A$11:$O$157,3,0))</f>
        <v/>
      </c>
      <c r="D147" s="110" t="str">
        <f>IF($A147="","",VLOOKUP($A147,'Annex 2 EHV charges'!$A$11:$O$157,7,0))</f>
        <v/>
      </c>
      <c r="E147" s="124" t="str">
        <f>IFERROR(IF(VLOOKUP($A147,'Annex 2 EHV charges'!$A$11:$O$157,8,FALSE)=0,"",VLOOKUP($A147,'Annex 2 EHV charges'!$A$11:$O$157,8,FALSE)),"")</f>
        <v/>
      </c>
      <c r="F147" s="125" t="str">
        <f>IFERROR(IF(VLOOKUP($A147,'Annex 2 EHV charges'!$A$11:$O$157,9,FALSE)=0,"",VLOOKUP($A147,'Annex 2 EHV charges'!$A$11:$O$157,9,FALSE)),"")</f>
        <v/>
      </c>
      <c r="G147" s="121" t="str">
        <f>IFERROR(IF(VLOOKUP($A147,'Annex 2 EHV charges'!$A$11:$O$157,10,FALSE)=0,"",VLOOKUP($A147,'Annex 2 EHV charges'!$A$11:$O$157,10,FALSE)),"")</f>
        <v/>
      </c>
      <c r="H147" s="121" t="str">
        <f>IFERROR(IF(VLOOKUP($A147,'Annex 2 EHV charges'!$A$11:$O$157,10,FALSE)=0,"",VLOOKUP($A147,'Annex 2 EHV charges'!$A$11:$O$157,10,FALSE)),"")</f>
        <v/>
      </c>
    </row>
    <row r="148" spans="1:8" ht="12.75" customHeight="1" x14ac:dyDescent="0.2">
      <c r="A148" s="110" t="str">
        <f t="array" ref="A148">IFERROR(INDEX('Annex 2 EHV charges'!$A$11:$A$157, MATCH(0, IF(ISBLANK('Annex 2 EHV charges'!$A$11:$A$157),1, COUNTIF(A$10:$A147, 'Annex 2 EHV charges'!$A$11:$A$157)), 0)),"")</f>
        <v/>
      </c>
      <c r="B148" s="110" t="str">
        <f>IF($A148="","",VLOOKUP($A148,'Annex 2 EHV charges'!$A$11:$O$157,2,0))</f>
        <v/>
      </c>
      <c r="C148" s="108" t="str">
        <f>IF($A148="","",VLOOKUP($A148,'Annex 2 EHV charges'!$A$11:$O$157,3,0))</f>
        <v/>
      </c>
      <c r="D148" s="110" t="str">
        <f>IF($A148="","",VLOOKUP($A148,'Annex 2 EHV charges'!$A$11:$O$157,7,0))</f>
        <v/>
      </c>
      <c r="E148" s="124" t="str">
        <f>IFERROR(IF(VLOOKUP($A148,'Annex 2 EHV charges'!$A$11:$O$157,8,FALSE)=0,"",VLOOKUP($A148,'Annex 2 EHV charges'!$A$11:$O$157,8,FALSE)),"")</f>
        <v/>
      </c>
      <c r="F148" s="125" t="str">
        <f>IFERROR(IF(VLOOKUP($A148,'Annex 2 EHV charges'!$A$11:$O$157,9,FALSE)=0,"",VLOOKUP($A148,'Annex 2 EHV charges'!$A$11:$O$157,9,FALSE)),"")</f>
        <v/>
      </c>
      <c r="G148" s="121" t="str">
        <f>IFERROR(IF(VLOOKUP($A148,'Annex 2 EHV charges'!$A$11:$O$157,10,FALSE)=0,"",VLOOKUP($A148,'Annex 2 EHV charges'!$A$11:$O$157,10,FALSE)),"")</f>
        <v/>
      </c>
      <c r="H148" s="121" t="str">
        <f>IFERROR(IF(VLOOKUP($A148,'Annex 2 EHV charges'!$A$11:$O$157,10,FALSE)=0,"",VLOOKUP($A148,'Annex 2 EHV charges'!$A$11:$O$157,10,FALSE)),"")</f>
        <v/>
      </c>
    </row>
    <row r="149" spans="1:8" ht="12.75" customHeight="1" x14ac:dyDescent="0.2">
      <c r="A149" s="110" t="str">
        <f t="array" ref="A149">IFERROR(INDEX('Annex 2 EHV charges'!$A$11:$A$157, MATCH(0, IF(ISBLANK('Annex 2 EHV charges'!$A$11:$A$157),1, COUNTIF(A$10:$A148, 'Annex 2 EHV charges'!$A$11:$A$157)), 0)),"")</f>
        <v/>
      </c>
      <c r="B149" s="110" t="str">
        <f>IF($A149="","",VLOOKUP($A149,'Annex 2 EHV charges'!$A$11:$O$157,2,0))</f>
        <v/>
      </c>
      <c r="C149" s="108" t="str">
        <f>IF($A149="","",VLOOKUP($A149,'Annex 2 EHV charges'!$A$11:$O$157,3,0))</f>
        <v/>
      </c>
      <c r="D149" s="110" t="str">
        <f>IF($A149="","",VLOOKUP($A149,'Annex 2 EHV charges'!$A$11:$O$157,7,0))</f>
        <v/>
      </c>
      <c r="E149" s="124" t="str">
        <f>IFERROR(IF(VLOOKUP($A149,'Annex 2 EHV charges'!$A$11:$O$157,8,FALSE)=0,"",VLOOKUP($A149,'Annex 2 EHV charges'!$A$11:$O$157,8,FALSE)),"")</f>
        <v/>
      </c>
      <c r="F149" s="125" t="str">
        <f>IFERROR(IF(VLOOKUP($A149,'Annex 2 EHV charges'!$A$11:$O$157,9,FALSE)=0,"",VLOOKUP($A149,'Annex 2 EHV charges'!$A$11:$O$157,9,FALSE)),"")</f>
        <v/>
      </c>
      <c r="G149" s="121" t="str">
        <f>IFERROR(IF(VLOOKUP($A149,'Annex 2 EHV charges'!$A$11:$O$157,10,FALSE)=0,"",VLOOKUP($A149,'Annex 2 EHV charges'!$A$11:$O$157,10,FALSE)),"")</f>
        <v/>
      </c>
      <c r="H149" s="121" t="str">
        <f>IFERROR(IF(VLOOKUP($A149,'Annex 2 EHV charges'!$A$11:$O$157,10,FALSE)=0,"",VLOOKUP($A149,'Annex 2 EHV charges'!$A$11:$O$157,10,FALSE)),"")</f>
        <v/>
      </c>
    </row>
    <row r="150" spans="1:8" x14ac:dyDescent="0.2">
      <c r="A150" s="110" t="str">
        <f t="array" ref="A150">IFERROR(INDEX('Annex 2 EHV charges'!$A$11:$A$157, MATCH(0, IF(ISBLANK('Annex 2 EHV charges'!$A$11:$A$157),1, COUNTIF(A$10:$A149, 'Annex 2 EHV charges'!$A$11:$A$157)), 0)),"")</f>
        <v/>
      </c>
      <c r="B150" s="110" t="str">
        <f>IF($A150="","",VLOOKUP($A150,'Annex 2 EHV charges'!$A$11:$O$157,2,0))</f>
        <v/>
      </c>
      <c r="C150" s="108" t="str">
        <f>IF($A150="","",VLOOKUP($A150,'Annex 2 EHV charges'!$A$11:$O$157,3,0))</f>
        <v/>
      </c>
      <c r="D150" s="110" t="str">
        <f>IF($A150="","",VLOOKUP($A150,'Annex 2 EHV charges'!$A$11:$O$157,7,0))</f>
        <v/>
      </c>
      <c r="E150" s="124" t="str">
        <f>IFERROR(IF(VLOOKUP($A150,'Annex 2 EHV charges'!$A$11:$O$157,8,FALSE)=0,"",VLOOKUP($A150,'Annex 2 EHV charges'!$A$11:$O$157,8,FALSE)),"")</f>
        <v/>
      </c>
      <c r="F150" s="125" t="str">
        <f>IFERROR(IF(VLOOKUP($A150,'Annex 2 EHV charges'!$A$11:$O$157,9,FALSE)=0,"",VLOOKUP($A150,'Annex 2 EHV charges'!$A$11:$O$157,9,FALSE)),"")</f>
        <v/>
      </c>
      <c r="G150" s="121" t="str">
        <f>IFERROR(IF(VLOOKUP($A150,'Annex 2 EHV charges'!$A$11:$O$157,10,FALSE)=0,"",VLOOKUP($A150,'Annex 2 EHV charges'!$A$11:$O$157,10,FALSE)),"")</f>
        <v/>
      </c>
      <c r="H150" s="121" t="str">
        <f>IFERROR(IF(VLOOKUP($A150,'Annex 2 EHV charges'!$A$11:$O$157,10,FALSE)=0,"",VLOOKUP($A150,'Annex 2 EHV charges'!$A$11:$O$157,10,FALSE)),"")</f>
        <v/>
      </c>
    </row>
    <row r="151" spans="1:8" x14ac:dyDescent="0.2">
      <c r="A151" s="110" t="str">
        <f t="array" ref="A151">IFERROR(INDEX('Annex 2 EHV charges'!$A$11:$A$157, MATCH(0, IF(ISBLANK('Annex 2 EHV charges'!$A$11:$A$157),1, COUNTIF(A$10:$A150, 'Annex 2 EHV charges'!$A$11:$A$157)), 0)),"")</f>
        <v/>
      </c>
      <c r="B151" s="110" t="str">
        <f>IF($A151="","",VLOOKUP($A151,'Annex 2 EHV charges'!$A$11:$O$157,2,0))</f>
        <v/>
      </c>
      <c r="C151" s="108" t="str">
        <f>IF($A151="","",VLOOKUP($A151,'Annex 2 EHV charges'!$A$11:$O$157,3,0))</f>
        <v/>
      </c>
      <c r="D151" s="110" t="str">
        <f>IF($A151="","",VLOOKUP($A151,'Annex 2 EHV charges'!$A$11:$O$157,7,0))</f>
        <v/>
      </c>
      <c r="E151" s="124" t="str">
        <f>IFERROR(IF(VLOOKUP($A151,'Annex 2 EHV charges'!$A$11:$O$157,8,FALSE)=0,"",VLOOKUP($A151,'Annex 2 EHV charges'!$A$11:$O$157,8,FALSE)),"")</f>
        <v/>
      </c>
      <c r="F151" s="125" t="str">
        <f>IFERROR(IF(VLOOKUP($A151,'Annex 2 EHV charges'!$A$11:$O$157,9,FALSE)=0,"",VLOOKUP($A151,'Annex 2 EHV charges'!$A$11:$O$157,9,FALSE)),"")</f>
        <v/>
      </c>
      <c r="G151" s="121" t="str">
        <f>IFERROR(IF(VLOOKUP($A151,'Annex 2 EHV charges'!$A$11:$O$157,10,FALSE)=0,"",VLOOKUP($A151,'Annex 2 EHV charges'!$A$11:$O$157,10,FALSE)),"")</f>
        <v/>
      </c>
      <c r="H151" s="121" t="str">
        <f>IFERROR(IF(VLOOKUP($A151,'Annex 2 EHV charges'!$A$11:$O$157,10,FALSE)=0,"",VLOOKUP($A151,'Annex 2 EHV charges'!$A$11:$O$157,10,FALSE)),"")</f>
        <v/>
      </c>
    </row>
    <row r="152" spans="1:8" x14ac:dyDescent="0.2">
      <c r="A152" s="110" t="str">
        <f t="array" ref="A152">IFERROR(INDEX('Annex 2 EHV charges'!$A$11:$A$157, MATCH(0, IF(ISBLANK('Annex 2 EHV charges'!$A$11:$A$157),1, COUNTIF(A$10:$A151, 'Annex 2 EHV charges'!$A$11:$A$157)), 0)),"")</f>
        <v/>
      </c>
      <c r="B152" s="110" t="str">
        <f>IF($A152="","",VLOOKUP($A152,'Annex 2 EHV charges'!$A$11:$O$157,2,0))</f>
        <v/>
      </c>
      <c r="C152" s="108" t="str">
        <f>IF($A152="","",VLOOKUP($A152,'Annex 2 EHV charges'!$A$11:$O$157,3,0))</f>
        <v/>
      </c>
      <c r="D152" s="110" t="str">
        <f>IF($A152="","",VLOOKUP($A152,'Annex 2 EHV charges'!$A$11:$O$157,7,0))</f>
        <v/>
      </c>
      <c r="E152" s="124" t="str">
        <f>IFERROR(IF(VLOOKUP($A152,'Annex 2 EHV charges'!$A$11:$O$157,8,FALSE)=0,"",VLOOKUP($A152,'Annex 2 EHV charges'!$A$11:$O$157,8,FALSE)),"")</f>
        <v/>
      </c>
      <c r="F152" s="125" t="str">
        <f>IFERROR(IF(VLOOKUP($A152,'Annex 2 EHV charges'!$A$11:$O$157,9,FALSE)=0,"",VLOOKUP($A152,'Annex 2 EHV charges'!$A$11:$O$157,9,FALSE)),"")</f>
        <v/>
      </c>
      <c r="G152" s="121" t="str">
        <f>IFERROR(IF(VLOOKUP($A152,'Annex 2 EHV charges'!$A$11:$O$157,10,FALSE)=0,"",VLOOKUP($A152,'Annex 2 EHV charges'!$A$11:$O$157,10,FALSE)),"")</f>
        <v/>
      </c>
      <c r="H152" s="121" t="str">
        <f>IFERROR(IF(VLOOKUP($A152,'Annex 2 EHV charges'!$A$11:$O$157,10,FALSE)=0,"",VLOOKUP($A152,'Annex 2 EHV charges'!$A$11:$O$157,10,FALSE)),"")</f>
        <v/>
      </c>
    </row>
    <row r="153" spans="1:8" x14ac:dyDescent="0.2">
      <c r="A153" s="110" t="str">
        <f t="array" ref="A153">IFERROR(INDEX('Annex 2 EHV charges'!$A$11:$A$157, MATCH(0, IF(ISBLANK('Annex 2 EHV charges'!$A$11:$A$157),1, COUNTIF(A$10:$A152, 'Annex 2 EHV charges'!$A$11:$A$157)), 0)),"")</f>
        <v/>
      </c>
      <c r="B153" s="110" t="str">
        <f>IF($A153="","",VLOOKUP($A153,'Annex 2 EHV charges'!$A$11:$O$157,2,0))</f>
        <v/>
      </c>
      <c r="C153" s="108" t="str">
        <f>IF($A153="","",VLOOKUP($A153,'Annex 2 EHV charges'!$A$11:$O$157,3,0))</f>
        <v/>
      </c>
      <c r="D153" s="110" t="str">
        <f>IF($A153="","",VLOOKUP($A153,'Annex 2 EHV charges'!$A$11:$O$157,7,0))</f>
        <v/>
      </c>
      <c r="E153" s="124" t="str">
        <f>IFERROR(IF(VLOOKUP($A153,'Annex 2 EHV charges'!$A$11:$O$157,8,FALSE)=0,"",VLOOKUP($A153,'Annex 2 EHV charges'!$A$11:$O$157,8,FALSE)),"")</f>
        <v/>
      </c>
      <c r="F153" s="125" t="str">
        <f>IFERROR(IF(VLOOKUP($A153,'Annex 2 EHV charges'!$A$11:$O$157,9,FALSE)=0,"",VLOOKUP($A153,'Annex 2 EHV charges'!$A$11:$O$157,9,FALSE)),"")</f>
        <v/>
      </c>
      <c r="G153" s="121" t="str">
        <f>IFERROR(IF(VLOOKUP($A153,'Annex 2 EHV charges'!$A$11:$O$157,10,FALSE)=0,"",VLOOKUP($A153,'Annex 2 EHV charges'!$A$11:$O$157,10,FALSE)),"")</f>
        <v/>
      </c>
      <c r="H153" s="121" t="str">
        <f>IFERROR(IF(VLOOKUP($A153,'Annex 2 EHV charges'!$A$11:$O$157,10,FALSE)=0,"",VLOOKUP($A153,'Annex 2 EHV charges'!$A$11:$O$157,10,FALSE)),"")</f>
        <v/>
      </c>
    </row>
    <row r="154" spans="1:8" x14ac:dyDescent="0.2">
      <c r="A154" s="110" t="str">
        <f t="array" ref="A154">IFERROR(INDEX('Annex 2 EHV charges'!$A$11:$A$157, MATCH(0, IF(ISBLANK('Annex 2 EHV charges'!$A$11:$A$157),1, COUNTIF(A$10:$A153, 'Annex 2 EHV charges'!$A$11:$A$157)), 0)),"")</f>
        <v/>
      </c>
      <c r="B154" s="110" t="str">
        <f>IF($A154="","",VLOOKUP($A154,'Annex 2 EHV charges'!$A$11:$O$157,2,0))</f>
        <v/>
      </c>
      <c r="C154" s="108" t="str">
        <f>IF($A154="","",VLOOKUP($A154,'Annex 2 EHV charges'!$A$11:$O$157,3,0))</f>
        <v/>
      </c>
      <c r="D154" s="110" t="str">
        <f>IF($A154="","",VLOOKUP($A154,'Annex 2 EHV charges'!$A$11:$O$157,7,0))</f>
        <v/>
      </c>
      <c r="E154" s="124" t="str">
        <f>IFERROR(IF(VLOOKUP($A154,'Annex 2 EHV charges'!$A$11:$O$157,8,FALSE)=0,"",VLOOKUP($A154,'Annex 2 EHV charges'!$A$11:$O$157,8,FALSE)),"")</f>
        <v/>
      </c>
      <c r="F154" s="125" t="str">
        <f>IFERROR(IF(VLOOKUP($A154,'Annex 2 EHV charges'!$A$11:$O$157,9,FALSE)=0,"",VLOOKUP($A154,'Annex 2 EHV charges'!$A$11:$O$157,9,FALSE)),"")</f>
        <v/>
      </c>
      <c r="G154" s="121" t="str">
        <f>IFERROR(IF(VLOOKUP($A154,'Annex 2 EHV charges'!$A$11:$O$157,10,FALSE)=0,"",VLOOKUP($A154,'Annex 2 EHV charges'!$A$11:$O$157,10,FALSE)),"")</f>
        <v/>
      </c>
      <c r="H154" s="121" t="str">
        <f>IFERROR(IF(VLOOKUP($A154,'Annex 2 EHV charges'!$A$11:$O$157,10,FALSE)=0,"",VLOOKUP($A154,'Annex 2 EHV charges'!$A$11:$O$157,10,FALSE)),"")</f>
        <v/>
      </c>
    </row>
    <row r="155" spans="1:8" x14ac:dyDescent="0.2">
      <c r="A155" s="110" t="str">
        <f t="array" ref="A155">IFERROR(INDEX('Annex 2 EHV charges'!$A$11:$A$157, MATCH(0, IF(ISBLANK('Annex 2 EHV charges'!$A$11:$A$157),1, COUNTIF(A$10:$A154, 'Annex 2 EHV charges'!$A$11:$A$157)), 0)),"")</f>
        <v/>
      </c>
      <c r="B155" s="110" t="str">
        <f>IF($A155="","",VLOOKUP($A155,'Annex 2 EHV charges'!$A$11:$O$157,2,0))</f>
        <v/>
      </c>
      <c r="C155" s="108" t="str">
        <f>IF($A155="","",VLOOKUP($A155,'Annex 2 EHV charges'!$A$11:$O$157,3,0))</f>
        <v/>
      </c>
      <c r="D155" s="110" t="str">
        <f>IF($A155="","",VLOOKUP($A155,'Annex 2 EHV charges'!$A$11:$O$157,7,0))</f>
        <v/>
      </c>
      <c r="E155" s="124" t="str">
        <f>IFERROR(IF(VLOOKUP($A155,'Annex 2 EHV charges'!$A$11:$O$157,8,FALSE)=0,"",VLOOKUP($A155,'Annex 2 EHV charges'!$A$11:$O$157,8,FALSE)),"")</f>
        <v/>
      </c>
      <c r="F155" s="125" t="str">
        <f>IFERROR(IF(VLOOKUP($A155,'Annex 2 EHV charges'!$A$11:$O$157,9,FALSE)=0,"",VLOOKUP($A155,'Annex 2 EHV charges'!$A$11:$O$157,9,FALSE)),"")</f>
        <v/>
      </c>
      <c r="G155" s="121" t="str">
        <f>IFERROR(IF(VLOOKUP($A155,'Annex 2 EHV charges'!$A$11:$O$157,10,FALSE)=0,"",VLOOKUP($A155,'Annex 2 EHV charges'!$A$11:$O$157,10,FALSE)),"")</f>
        <v/>
      </c>
      <c r="H155" s="121" t="str">
        <f>IFERROR(IF(VLOOKUP($A155,'Annex 2 EHV charges'!$A$11:$O$157,10,FALSE)=0,"",VLOOKUP($A155,'Annex 2 EHV charges'!$A$11:$O$157,10,FALSE)),"")</f>
        <v/>
      </c>
    </row>
    <row r="156" spans="1:8" x14ac:dyDescent="0.2">
      <c r="A156" s="110" t="str">
        <f t="array" ref="A156">IFERROR(INDEX('Annex 2 EHV charges'!$A$11:$A$157, MATCH(0, IF(ISBLANK('Annex 2 EHV charges'!$A$11:$A$157),1, COUNTIF(A$10:$A155, 'Annex 2 EHV charges'!$A$11:$A$157)), 0)),"")</f>
        <v/>
      </c>
      <c r="B156" s="110" t="str">
        <f>IF($A156="","",VLOOKUP($A156,'Annex 2 EHV charges'!$A$11:$O$157,2,0))</f>
        <v/>
      </c>
      <c r="C156" s="108" t="str">
        <f>IF($A156="","",VLOOKUP($A156,'Annex 2 EHV charges'!$A$11:$O$157,3,0))</f>
        <v/>
      </c>
      <c r="D156" s="110" t="str">
        <f>IF($A156="","",VLOOKUP($A156,'Annex 2 EHV charges'!$A$11:$O$157,7,0))</f>
        <v/>
      </c>
      <c r="E156" s="124" t="str">
        <f>IFERROR(IF(VLOOKUP($A156,'Annex 2 EHV charges'!$A$11:$O$157,8,FALSE)=0,"",VLOOKUP($A156,'Annex 2 EHV charges'!$A$11:$O$157,8,FALSE)),"")</f>
        <v/>
      </c>
      <c r="F156" s="125" t="str">
        <f>IFERROR(IF(VLOOKUP($A156,'Annex 2 EHV charges'!$A$11:$O$157,9,FALSE)=0,"",VLOOKUP($A156,'Annex 2 EHV charges'!$A$11:$O$157,9,FALSE)),"")</f>
        <v/>
      </c>
      <c r="G156" s="121" t="str">
        <f>IFERROR(IF(VLOOKUP($A156,'Annex 2 EHV charges'!$A$11:$O$157,10,FALSE)=0,"",VLOOKUP($A156,'Annex 2 EHV charges'!$A$11:$O$157,10,FALSE)),"")</f>
        <v/>
      </c>
      <c r="H156" s="121" t="str">
        <f>IFERROR(IF(VLOOKUP($A156,'Annex 2 EHV charges'!$A$11:$O$157,10,FALSE)=0,"",VLOOKUP($A156,'Annex 2 EHV charges'!$A$11:$O$157,10,FALSE)),"")</f>
        <v/>
      </c>
    </row>
    <row r="157" spans="1:8" x14ac:dyDescent="0.2">
      <c r="A157" s="110" t="str">
        <f t="array" ref="A157">IFERROR(INDEX('Annex 2 EHV charges'!$A$11:$A$157, MATCH(0, IF(ISBLANK('Annex 2 EHV charges'!$A$11:$A$157),1, COUNTIF(A$10:$A156, 'Annex 2 EHV charges'!$A$11:$A$157)), 0)),"")</f>
        <v/>
      </c>
      <c r="B157" s="110" t="str">
        <f>IF($A157="","",VLOOKUP($A157,'Annex 2 EHV charges'!$A$11:$O$157,2,0))</f>
        <v/>
      </c>
      <c r="C157" s="108" t="str">
        <f>IF($A157="","",VLOOKUP($A157,'Annex 2 EHV charges'!$A$11:$O$157,3,0))</f>
        <v/>
      </c>
      <c r="D157" s="110" t="str">
        <f>IF($A157="","",VLOOKUP($A157,'Annex 2 EHV charges'!$A$11:$O$157,7,0))</f>
        <v/>
      </c>
      <c r="E157" s="124" t="str">
        <f>IFERROR(IF(VLOOKUP($A157,'Annex 2 EHV charges'!$A$11:$O$157,8,FALSE)=0,"",VLOOKUP($A157,'Annex 2 EHV charges'!$A$11:$O$157,8,FALSE)),"")</f>
        <v/>
      </c>
      <c r="F157" s="125" t="str">
        <f>IFERROR(IF(VLOOKUP($A157,'Annex 2 EHV charges'!$A$11:$O$157,9,FALSE)=0,"",VLOOKUP($A157,'Annex 2 EHV charges'!$A$11:$O$157,9,FALSE)),"")</f>
        <v/>
      </c>
      <c r="G157" s="121" t="str">
        <f>IFERROR(IF(VLOOKUP($A157,'Annex 2 EHV charges'!$A$11:$O$157,10,FALSE)=0,"",VLOOKUP($A157,'Annex 2 EHV charges'!$A$11:$O$157,10,FALSE)),"")</f>
        <v/>
      </c>
      <c r="H157" s="121" t="str">
        <f>IFERROR(IF(VLOOKUP($A157,'Annex 2 EHV charges'!$A$11:$O$157,10,FALSE)=0,"",VLOOKUP($A157,'Annex 2 EHV charges'!$A$11:$O$157,10,FALSE)),"")</f>
        <v/>
      </c>
    </row>
  </sheetData>
  <mergeCells count="7">
    <mergeCell ref="A2:H2"/>
    <mergeCell ref="A1:H1"/>
    <mergeCell ref="A4:D4"/>
    <mergeCell ref="A7:C7"/>
    <mergeCell ref="A8:C8"/>
    <mergeCell ref="A5:C5"/>
    <mergeCell ref="A6:C6"/>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ignoredErrors>
    <ignoredError sqref="A11:H15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7"/>
  <sheetViews>
    <sheetView topLeftCell="A76" zoomScaleNormal="100" zoomScaleSheetLayoutView="100" workbookViewId="0">
      <selection activeCell="C106" sqref="C106"/>
    </sheetView>
  </sheetViews>
  <sheetFormatPr defaultRowHeight="12.75" x14ac:dyDescent="0.2"/>
  <cols>
    <col min="1" max="1" width="14.7109375" style="100" customWidth="1"/>
    <col min="2" max="2" width="13.28515625" style="100" bestFit="1" customWidth="1"/>
    <col min="3" max="3" width="14.7109375" style="116" customWidth="1"/>
    <col min="4" max="4" width="50.7109375" style="116" customWidth="1"/>
    <col min="5" max="5" width="14.7109375" style="117" customWidth="1"/>
    <col min="6" max="7" width="14.7109375" style="118" customWidth="1"/>
    <col min="8" max="8" width="14.7109375" style="100" customWidth="1"/>
    <col min="9" max="9" width="15.5703125" style="100" customWidth="1"/>
    <col min="10" max="16384" width="9.140625" style="100"/>
  </cols>
  <sheetData>
    <row r="1" spans="1:15" ht="66.75" customHeight="1" x14ac:dyDescent="0.2">
      <c r="A1" s="248" t="s">
        <v>517</v>
      </c>
      <c r="B1" s="248"/>
      <c r="C1" s="248"/>
      <c r="D1" s="248"/>
      <c r="E1" s="248"/>
      <c r="F1" s="248"/>
      <c r="G1" s="248"/>
      <c r="H1" s="248"/>
    </row>
    <row r="2" spans="1:15" s="101" customFormat="1" ht="25.5" customHeight="1" x14ac:dyDescent="0.2">
      <c r="A2" s="235" t="str">
        <f>Overview!B4&amp; " - Effective from "&amp;Overview!D4&amp;" - "&amp;Overview!E4&amp;" EDCM export charges"</f>
        <v>Western Power Distribution (South Wales) plc - Effective from 1 April 2014 - Final EDCM export charges</v>
      </c>
      <c r="B2" s="236"/>
      <c r="C2" s="236"/>
      <c r="D2" s="236"/>
      <c r="E2" s="236"/>
      <c r="F2" s="236"/>
      <c r="G2" s="236"/>
      <c r="H2" s="237"/>
    </row>
    <row r="3" spans="1:15" s="146" customFormat="1" ht="9" customHeight="1" x14ac:dyDescent="0.2">
      <c r="A3" s="152"/>
      <c r="B3" s="152"/>
      <c r="C3" s="152"/>
      <c r="D3" s="149"/>
      <c r="E3" s="151"/>
      <c r="F3" s="151"/>
      <c r="G3" s="143"/>
      <c r="H3" s="143"/>
      <c r="I3" s="143"/>
      <c r="J3" s="143"/>
      <c r="K3" s="143"/>
      <c r="L3" s="143"/>
      <c r="M3" s="143"/>
      <c r="N3" s="143"/>
      <c r="O3" s="143"/>
    </row>
    <row r="4" spans="1:15" s="146" customFormat="1" ht="18" x14ac:dyDescent="0.2">
      <c r="A4" s="235" t="s">
        <v>592</v>
      </c>
      <c r="B4" s="236"/>
      <c r="C4" s="236"/>
      <c r="D4" s="237"/>
      <c r="E4" s="143"/>
      <c r="F4" s="143"/>
      <c r="G4" s="143"/>
      <c r="H4" s="143"/>
      <c r="I4" s="143"/>
      <c r="J4" s="143"/>
      <c r="K4" s="143"/>
      <c r="L4" s="143"/>
    </row>
    <row r="5" spans="1:15" s="146" customFormat="1" ht="25.5" customHeight="1" x14ac:dyDescent="0.2">
      <c r="A5" s="246" t="s">
        <v>84</v>
      </c>
      <c r="B5" s="258"/>
      <c r="C5" s="247"/>
      <c r="D5" s="178" t="s">
        <v>587</v>
      </c>
      <c r="E5" s="143"/>
      <c r="F5" s="143"/>
      <c r="G5" s="143"/>
      <c r="H5" s="143"/>
      <c r="I5" s="143"/>
      <c r="J5" s="143"/>
      <c r="K5" s="143"/>
      <c r="L5" s="143"/>
      <c r="M5" s="143"/>
    </row>
    <row r="6" spans="1:15" s="146" customFormat="1" ht="27.75" customHeight="1" x14ac:dyDescent="0.2">
      <c r="A6" s="229" t="s">
        <v>857</v>
      </c>
      <c r="B6" s="229"/>
      <c r="C6" s="229"/>
      <c r="D6" s="181" t="s">
        <v>858</v>
      </c>
      <c r="E6" s="143"/>
      <c r="F6" s="143"/>
      <c r="G6" s="143"/>
      <c r="H6" s="143"/>
      <c r="I6" s="143"/>
      <c r="J6" s="143"/>
      <c r="K6" s="143"/>
      <c r="L6" s="143"/>
      <c r="M6" s="143"/>
    </row>
    <row r="7" spans="1:15" s="146" customFormat="1" ht="18" x14ac:dyDescent="0.2">
      <c r="A7" s="229" t="s">
        <v>86</v>
      </c>
      <c r="B7" s="229"/>
      <c r="C7" s="229"/>
      <c r="D7" s="181" t="s">
        <v>87</v>
      </c>
      <c r="E7" s="143"/>
      <c r="F7" s="143"/>
      <c r="G7" s="143"/>
      <c r="H7" s="143"/>
      <c r="I7" s="143"/>
      <c r="J7" s="143"/>
      <c r="K7" s="143"/>
      <c r="L7" s="143"/>
      <c r="M7" s="143"/>
    </row>
    <row r="8" spans="1:15" s="146" customFormat="1" ht="18" x14ac:dyDescent="0.2">
      <c r="A8" s="254"/>
      <c r="B8" s="254"/>
      <c r="C8" s="254"/>
      <c r="D8" s="182"/>
      <c r="E8" s="143"/>
      <c r="F8" s="143"/>
      <c r="G8" s="143"/>
      <c r="H8" s="143"/>
      <c r="I8" s="143"/>
      <c r="J8" s="143"/>
      <c r="K8" s="143"/>
      <c r="L8" s="143"/>
      <c r="M8" s="143"/>
    </row>
    <row r="9" spans="1:15" s="146" customFormat="1" ht="18" x14ac:dyDescent="0.2">
      <c r="A9" s="180"/>
      <c r="B9" s="180"/>
      <c r="C9" s="180"/>
      <c r="D9" s="179"/>
      <c r="E9" s="149"/>
      <c r="F9" s="149"/>
      <c r="G9" s="150"/>
      <c r="H9" s="150"/>
      <c r="I9" s="143"/>
      <c r="J9" s="143"/>
      <c r="K9" s="143"/>
      <c r="L9" s="143"/>
      <c r="M9" s="143"/>
      <c r="N9" s="143"/>
      <c r="O9" s="143"/>
    </row>
    <row r="10" spans="1:15" ht="60.75" customHeight="1" x14ac:dyDescent="0.2">
      <c r="A10" s="102" t="s">
        <v>573</v>
      </c>
      <c r="B10" s="103" t="s">
        <v>514</v>
      </c>
      <c r="C10" s="102" t="s">
        <v>516</v>
      </c>
      <c r="D10" s="104" t="s">
        <v>214</v>
      </c>
      <c r="E10" s="104" t="s">
        <v>594</v>
      </c>
      <c r="F10" s="104" t="s">
        <v>580</v>
      </c>
      <c r="G10" s="104" t="s">
        <v>581</v>
      </c>
      <c r="H10" s="104" t="s">
        <v>583</v>
      </c>
    </row>
    <row r="11" spans="1:15" x14ac:dyDescent="0.2">
      <c r="A11" s="108">
        <f t="array" ref="A11">IFERROR(INDEX('Annex 2 EHV charges'!$D$11:$D$157, MATCH(0, IF(ISBLANK('Annex 2 EHV charges'!$D$11:$D$157),1, COUNTIF(A$10:$A10, 'Annex 2 EHV charges'!$D$11:$D$157)), 0)),"")</f>
        <v>664</v>
      </c>
      <c r="B11" s="110">
        <f>IF($A11="","",VLOOKUP($A11,'Annex 2 EHV charges'!$D$11:$O$157,2,0))</f>
        <v>664</v>
      </c>
      <c r="C11" s="108">
        <f>IF($A11="","",VLOOKUP($A11,'Annex 2 EHV charges'!$D$11:$O$157,3,0))</f>
        <v>2100040067477</v>
      </c>
      <c r="D11" s="110" t="str">
        <f>IF($A11="","",VLOOKUP($A11,'Annex 2 EHV charges'!$D$11:$O$157,4,0))</f>
        <v>ABB Cornelly</v>
      </c>
      <c r="E11" s="126">
        <f>IFERROR(IF(VLOOKUP($A11,'Annex 2 EHV charges'!$D$11:$O$157,9,FALSE)=0,"",VLOOKUP($A11,'Annex 2 EHV charges'!$D$11:$O$157,9,FALSE)),"")</f>
        <v>-1.226</v>
      </c>
      <c r="F11" s="127">
        <f>IFERROR(IF(VLOOKUP($A11,'Annex 2 EHV charges'!$D$11:$O$157,10,FALSE)=0,"",VLOOKUP($A11,'Annex 2 EHV charges'!$D$11:$O$157,10,FALSE)),"")</f>
        <v>627.59</v>
      </c>
      <c r="G11" s="128">
        <f>IFERROR(IF(VLOOKUP($A11,'Annex 2 EHV charges'!$D$11:$O$157,11,FALSE)=0,"",VLOOKUP($A11,'Annex 2 EHV charges'!$D$11:$O$157,11,FALSE)),"")</f>
        <v>7.0000000000000007E-2</v>
      </c>
      <c r="H11" s="128">
        <f>IFERROR(IF(VLOOKUP($A11,'Annex 2 EHV charges'!$D$11:$O$157,12,FALSE)=0,"",VLOOKUP($A11,'Annex 2 EHV charges'!$D$11:$O$157,12,FALSE)),"")</f>
        <v>7.0000000000000007E-2</v>
      </c>
    </row>
    <row r="12" spans="1:15" x14ac:dyDescent="0.2">
      <c r="A12" s="108">
        <f t="array" ref="A12">IFERROR(INDEX('Annex 2 EHV charges'!$D$11:$D$157, MATCH(0, IF(ISBLANK('Annex 2 EHV charges'!$D$11:$D$157),1, COUNTIF(A$10:$A11, 'Annex 2 EHV charges'!$D$11:$D$157)), 0)),"")</f>
        <v>674</v>
      </c>
      <c r="B12" s="110">
        <f>IF($A12="","",VLOOKUP($A12,'Annex 2 EHV charges'!$D$11:$O$157,2,0))</f>
        <v>674</v>
      </c>
      <c r="C12" s="108" t="str">
        <f>IF($A12="","",VLOOKUP($A12,'Annex 2 EHV charges'!$D$11:$O$157,3,0))</f>
        <v>2100041079047</v>
      </c>
      <c r="D12" s="110" t="str">
        <f>IF($A12="","",VLOOKUP($A12,'Annex 2 EHV charges'!$D$11:$O$157,4,0))</f>
        <v>Bettws</v>
      </c>
      <c r="E12" s="126" t="str">
        <f>IFERROR(IF(VLOOKUP($A12,'Annex 2 EHV charges'!$D$11:$O$157,9,FALSE)=0,"",VLOOKUP($A12,'Annex 2 EHV charges'!$D$11:$O$157,9,FALSE)),"")</f>
        <v/>
      </c>
      <c r="F12" s="127">
        <f>IFERROR(IF(VLOOKUP($A12,'Annex 2 EHV charges'!$D$11:$O$157,10,FALSE)=0,"",VLOOKUP($A12,'Annex 2 EHV charges'!$D$11:$O$157,10,FALSE)),"")</f>
        <v>827.4</v>
      </c>
      <c r="G12" s="128">
        <f>IFERROR(IF(VLOOKUP($A12,'Annex 2 EHV charges'!$D$11:$O$157,11,FALSE)=0,"",VLOOKUP($A12,'Annex 2 EHV charges'!$D$11:$O$157,11,FALSE)),"")</f>
        <v>7.0000000000000007E-2</v>
      </c>
      <c r="H12" s="128">
        <f>IFERROR(IF(VLOOKUP($A12,'Annex 2 EHV charges'!$D$11:$O$157,12,FALSE)=0,"",VLOOKUP($A12,'Annex 2 EHV charges'!$D$11:$O$157,12,FALSE)),"")</f>
        <v>7.0000000000000007E-2</v>
      </c>
    </row>
    <row r="13" spans="1:15" x14ac:dyDescent="0.2">
      <c r="A13" s="108">
        <f t="array" ref="A13">IFERROR(INDEX('Annex 2 EHV charges'!$D$11:$D$157, MATCH(0, IF(ISBLANK('Annex 2 EHV charges'!$D$11:$D$157),1, COUNTIF(A$10:$A12, 'Annex 2 EHV charges'!$D$11:$D$157)), 0)),"")</f>
        <v>660</v>
      </c>
      <c r="B13" s="110">
        <f>IF($A13="","",VLOOKUP($A13,'Annex 2 EHV charges'!$D$11:$O$157,2,0))</f>
        <v>660</v>
      </c>
      <c r="C13" s="108">
        <f>IF($A13="","",VLOOKUP($A13,'Annex 2 EHV charges'!$D$11:$O$157,3,0))</f>
        <v>2100040126333</v>
      </c>
      <c r="D13" s="110" t="str">
        <f>IF($A13="","",VLOOKUP($A13,'Annex 2 EHV charges'!$D$11:$O$157,4,0))</f>
        <v>Blaen Bowi</v>
      </c>
      <c r="E13" s="126" t="str">
        <f>IFERROR(IF(VLOOKUP($A13,'Annex 2 EHV charges'!$D$11:$O$157,9,FALSE)=0,"",VLOOKUP($A13,'Annex 2 EHV charges'!$D$11:$O$157,9,FALSE)),"")</f>
        <v/>
      </c>
      <c r="F13" s="127">
        <f>IFERROR(IF(VLOOKUP($A13,'Annex 2 EHV charges'!$D$11:$O$157,10,FALSE)=0,"",VLOOKUP($A13,'Annex 2 EHV charges'!$D$11:$O$157,10,FALSE)),"")</f>
        <v>373.17</v>
      </c>
      <c r="G13" s="128">
        <f>IFERROR(IF(VLOOKUP($A13,'Annex 2 EHV charges'!$D$11:$O$157,11,FALSE)=0,"",VLOOKUP($A13,'Annex 2 EHV charges'!$D$11:$O$157,11,FALSE)),"")</f>
        <v>7.0000000000000007E-2</v>
      </c>
      <c r="H13" s="128">
        <f>IFERROR(IF(VLOOKUP($A13,'Annex 2 EHV charges'!$D$11:$O$157,12,FALSE)=0,"",VLOOKUP($A13,'Annex 2 EHV charges'!$D$11:$O$157,12,FALSE)),"")</f>
        <v>7.0000000000000007E-2</v>
      </c>
    </row>
    <row r="14" spans="1:15" ht="25.5" x14ac:dyDescent="0.2">
      <c r="A14" s="108">
        <f t="array" ref="A14">IFERROR(INDEX('Annex 2 EHV charges'!$D$11:$D$157, MATCH(0, IF(ISBLANK('Annex 2 EHV charges'!$D$11:$D$157),1, COUNTIF(A$10:$A13, 'Annex 2 EHV charges'!$D$11:$D$157)), 0)),"")</f>
        <v>618</v>
      </c>
      <c r="B14" s="110">
        <f>IF($A14="","",VLOOKUP($A14,'Annex 2 EHV charges'!$D$11:$O$157,2,0))</f>
        <v>618</v>
      </c>
      <c r="C14" s="108" t="str">
        <f>IF($A14="","",VLOOKUP($A14,'Annex 2 EHV charges'!$D$11:$O$157,3,0))</f>
        <v>2100040867636
2100040867645</v>
      </c>
      <c r="D14" s="110" t="str">
        <f>IF($A14="","",VLOOKUP($A14,'Annex 2 EHV charges'!$D$11:$O$157,4,0))</f>
        <v>Murphy Oil</v>
      </c>
      <c r="E14" s="126">
        <f>IFERROR(IF(VLOOKUP($A14,'Annex 2 EHV charges'!$D$11:$O$157,9,FALSE)=0,"",VLOOKUP($A14,'Annex 2 EHV charges'!$D$11:$O$157,9,FALSE)),"")</f>
        <v>-0.20200000000000001</v>
      </c>
      <c r="F14" s="127">
        <f>IFERROR(IF(VLOOKUP($A14,'Annex 2 EHV charges'!$D$11:$O$157,10,FALSE)=0,"",VLOOKUP($A14,'Annex 2 EHV charges'!$D$11:$O$157,10,FALSE)),"")</f>
        <v>3087.87</v>
      </c>
      <c r="G14" s="128">
        <f>IFERROR(IF(VLOOKUP($A14,'Annex 2 EHV charges'!$D$11:$O$157,11,FALSE)=0,"",VLOOKUP($A14,'Annex 2 EHV charges'!$D$11:$O$157,11,FALSE)),"")</f>
        <v>7.0000000000000007E-2</v>
      </c>
      <c r="H14" s="128">
        <f>IFERROR(IF(VLOOKUP($A14,'Annex 2 EHV charges'!$D$11:$O$157,12,FALSE)=0,"",VLOOKUP($A14,'Annex 2 EHV charges'!$D$11:$O$157,12,FALSE)),"")</f>
        <v>7.0000000000000007E-2</v>
      </c>
    </row>
    <row r="15" spans="1:15" ht="25.5" x14ac:dyDescent="0.2">
      <c r="A15" s="108">
        <f t="array" ref="A15">IFERROR(INDEX('Annex 2 EHV charges'!$D$11:$D$157, MATCH(0, IF(ISBLANK('Annex 2 EHV charges'!$D$11:$D$157),1, COUNTIF(A$10:$A14, 'Annex 2 EHV charges'!$D$11:$D$157)), 0)),"")</f>
        <v>619</v>
      </c>
      <c r="B15" s="110">
        <f>IF($A15="","",VLOOKUP($A15,'Annex 2 EHV charges'!$D$11:$O$157,2,0))</f>
        <v>619</v>
      </c>
      <c r="C15" s="108" t="str">
        <f>IF($A15="","",VLOOKUP($A15,'Annex 2 EHV charges'!$D$11:$O$157,3,0))</f>
        <v>2100040023638
2100040023647</v>
      </c>
      <c r="D15" s="110" t="str">
        <f>IF($A15="","",VLOOKUP($A15,'Annex 2 EHV charges'!$D$11:$O$157,4,0))</f>
        <v>Interbrew Magor USKM</v>
      </c>
      <c r="E15" s="126" t="str">
        <f>IFERROR(IF(VLOOKUP($A15,'Annex 2 EHV charges'!$D$11:$O$157,9,FALSE)=0,"",VLOOKUP($A15,'Annex 2 EHV charges'!$D$11:$O$157,9,FALSE)),"")</f>
        <v/>
      </c>
      <c r="F15" s="127" t="str">
        <f>IFERROR(IF(VLOOKUP($A15,'Annex 2 EHV charges'!$D$11:$O$157,10,FALSE)=0,"",VLOOKUP($A15,'Annex 2 EHV charges'!$D$11:$O$157,10,FALSE)),"")</f>
        <v/>
      </c>
      <c r="G15" s="128" t="str">
        <f>IFERROR(IF(VLOOKUP($A15,'Annex 2 EHV charges'!$D$11:$O$157,11,FALSE)=0,"",VLOOKUP($A15,'Annex 2 EHV charges'!$D$11:$O$157,11,FALSE)),"")</f>
        <v/>
      </c>
      <c r="H15" s="128" t="str">
        <f>IFERROR(IF(VLOOKUP($A15,'Annex 2 EHV charges'!$D$11:$O$157,12,FALSE)=0,"",VLOOKUP($A15,'Annex 2 EHV charges'!$D$11:$O$157,12,FALSE)),"")</f>
        <v/>
      </c>
    </row>
    <row r="16" spans="1:15" x14ac:dyDescent="0.2">
      <c r="A16" s="108">
        <f t="array" ref="A16">IFERROR(INDEX('Annex 2 EHV charges'!$D$11:$D$157, MATCH(0, IF(ISBLANK('Annex 2 EHV charges'!$D$11:$D$157),1, COUNTIF(A$10:$A15, 'Annex 2 EHV charges'!$D$11:$D$157)), 0)),"")</f>
        <v>633</v>
      </c>
      <c r="B16" s="110">
        <f>IF($A16="","",VLOOKUP($A16,'Annex 2 EHV charges'!$D$11:$O$157,2,0))</f>
        <v>633</v>
      </c>
      <c r="C16" s="108" t="str">
        <f>IF($A16="","",VLOOKUP($A16,'Annex 2 EHV charges'!$D$11:$O$157,3,0))</f>
        <v>2198765427530</v>
      </c>
      <c r="D16" s="110" t="str">
        <f>IF($A16="","",VLOOKUP($A16,'Annex 2 EHV charges'!$D$11:$O$157,4,0))</f>
        <v>Bridgend Paper Mill</v>
      </c>
      <c r="E16" s="126" t="str">
        <f>IFERROR(IF(VLOOKUP($A16,'Annex 2 EHV charges'!$D$11:$O$157,9,FALSE)=0,"",VLOOKUP($A16,'Annex 2 EHV charges'!$D$11:$O$157,9,FALSE)),"")</f>
        <v/>
      </c>
      <c r="F16" s="127" t="str">
        <f>IFERROR(IF(VLOOKUP($A16,'Annex 2 EHV charges'!$D$11:$O$157,10,FALSE)=0,"",VLOOKUP($A16,'Annex 2 EHV charges'!$D$11:$O$157,10,FALSE)),"")</f>
        <v/>
      </c>
      <c r="G16" s="128" t="str">
        <f>IFERROR(IF(VLOOKUP($A16,'Annex 2 EHV charges'!$D$11:$O$157,11,FALSE)=0,"",VLOOKUP($A16,'Annex 2 EHV charges'!$D$11:$O$157,11,FALSE)),"")</f>
        <v/>
      </c>
      <c r="H16" s="128" t="str">
        <f>IFERROR(IF(VLOOKUP($A16,'Annex 2 EHV charges'!$D$11:$O$157,12,FALSE)=0,"",VLOOKUP($A16,'Annex 2 EHV charges'!$D$11:$O$157,12,FALSE)),"")</f>
        <v/>
      </c>
    </row>
    <row r="17" spans="1:8" ht="51" x14ac:dyDescent="0.2">
      <c r="A17" s="108">
        <f t="array" ref="A17">IFERROR(INDEX('Annex 2 EHV charges'!$D$11:$D$157, MATCH(0, IF(ISBLANK('Annex 2 EHV charges'!$D$11:$D$157),1, COUNTIF(A$10:$A16, 'Annex 2 EHV charges'!$D$11:$D$157)), 0)),"")</f>
        <v>617</v>
      </c>
      <c r="B17" s="110">
        <f>IF($A17="","",VLOOKUP($A17,'Annex 2 EHV charges'!$D$11:$O$157,2,0))</f>
        <v>617</v>
      </c>
      <c r="C17" s="108" t="str">
        <f>IF($A17="","",VLOOKUP($A17,'Annex 2 EHV charges'!$D$11:$O$157,3,0))</f>
        <v>2100040890430
2100040890412
2100040890440
2100040890459</v>
      </c>
      <c r="D17" s="110" t="str">
        <f>IF($A17="","",VLOOKUP($A17,'Annex 2 EHV charges'!$D$11:$O$157,4,0))</f>
        <v>Monsanto</v>
      </c>
      <c r="E17" s="126">
        <f>IFERROR(IF(VLOOKUP($A17,'Annex 2 EHV charges'!$D$11:$O$157,9,FALSE)=0,"",VLOOKUP($A17,'Annex 2 EHV charges'!$D$11:$O$157,9,FALSE)),"")</f>
        <v>-1.2789999999999999</v>
      </c>
      <c r="F17" s="127">
        <f>IFERROR(IF(VLOOKUP($A17,'Annex 2 EHV charges'!$D$11:$O$157,10,FALSE)=0,"",VLOOKUP($A17,'Annex 2 EHV charges'!$D$11:$O$157,10,FALSE)),"")</f>
        <v>179.86</v>
      </c>
      <c r="G17" s="128">
        <f>IFERROR(IF(VLOOKUP($A17,'Annex 2 EHV charges'!$D$11:$O$157,11,FALSE)=0,"",VLOOKUP($A17,'Annex 2 EHV charges'!$D$11:$O$157,11,FALSE)),"")</f>
        <v>7.0000000000000007E-2</v>
      </c>
      <c r="H17" s="128">
        <f>IFERROR(IF(VLOOKUP($A17,'Annex 2 EHV charges'!$D$11:$O$157,12,FALSE)=0,"",VLOOKUP($A17,'Annex 2 EHV charges'!$D$11:$O$157,12,FALSE)),"")</f>
        <v>7.0000000000000007E-2</v>
      </c>
    </row>
    <row r="18" spans="1:8" x14ac:dyDescent="0.2">
      <c r="A18" s="108">
        <f t="array" ref="A18">IFERROR(INDEX('Annex 2 EHV charges'!$D$11:$D$157, MATCH(0, IF(ISBLANK('Annex 2 EHV charges'!$D$11:$D$157),1, COUNTIF(A$10:$A17, 'Annex 2 EHV charges'!$D$11:$D$157)), 0)),"")</f>
        <v>636</v>
      </c>
      <c r="B18" s="110">
        <f>IF($A18="","",VLOOKUP($A18,'Annex 2 EHV charges'!$D$11:$O$157,2,0))</f>
        <v>636</v>
      </c>
      <c r="C18" s="108" t="str">
        <f>IF($A18="","",VLOOKUP($A18,'Annex 2 EHV charges'!$D$11:$O$157,3,0))</f>
        <v>2189999997354</v>
      </c>
      <c r="D18" s="110" t="str">
        <f>IF($A18="","",VLOOKUP($A18,'Annex 2 EHV charges'!$D$11:$O$157,4,0))</f>
        <v>Dow Corning</v>
      </c>
      <c r="E18" s="126" t="str">
        <f>IFERROR(IF(VLOOKUP($A18,'Annex 2 EHV charges'!$D$11:$O$157,9,FALSE)=0,"",VLOOKUP($A18,'Annex 2 EHV charges'!$D$11:$O$157,9,FALSE)),"")</f>
        <v/>
      </c>
      <c r="F18" s="127" t="str">
        <f>IFERROR(IF(VLOOKUP($A18,'Annex 2 EHV charges'!$D$11:$O$157,10,FALSE)=0,"",VLOOKUP($A18,'Annex 2 EHV charges'!$D$11:$O$157,10,FALSE)),"")</f>
        <v/>
      </c>
      <c r="G18" s="128" t="str">
        <f>IFERROR(IF(VLOOKUP($A18,'Annex 2 EHV charges'!$D$11:$O$157,11,FALSE)=0,"",VLOOKUP($A18,'Annex 2 EHV charges'!$D$11:$O$157,11,FALSE)),"")</f>
        <v/>
      </c>
      <c r="H18" s="128" t="str">
        <f>IFERROR(IF(VLOOKUP($A18,'Annex 2 EHV charges'!$D$11:$O$157,12,FALSE)=0,"",VLOOKUP($A18,'Annex 2 EHV charges'!$D$11:$O$157,12,FALSE)),"")</f>
        <v/>
      </c>
    </row>
    <row r="19" spans="1:8" ht="25.5" x14ac:dyDescent="0.2">
      <c r="A19" s="108">
        <f t="array" ref="A19">IFERROR(INDEX('Annex 2 EHV charges'!$D$11:$D$157, MATCH(0, IF(ISBLANK('Annex 2 EHV charges'!$D$11:$D$157),1, COUNTIF(A$10:$A18, 'Annex 2 EHV charges'!$D$11:$D$157)), 0)),"")</f>
        <v>678</v>
      </c>
      <c r="B19" s="110">
        <f>IF($A19="","",VLOOKUP($A19,'Annex 2 EHV charges'!$D$11:$O$157,2,0))</f>
        <v>678</v>
      </c>
      <c r="C19" s="108" t="str">
        <f>IF($A19="","",VLOOKUP($A19,'Annex 2 EHV charges'!$D$11:$O$157,3,0))</f>
        <v>2100040752396
2100040752401</v>
      </c>
      <c r="D19" s="110" t="str">
        <f>IF($A19="","",VLOOKUP($A19,'Annex 2 EHV charges'!$D$11:$O$157,4,0))</f>
        <v>Milford Energy</v>
      </c>
      <c r="E19" s="126">
        <f>IFERROR(IF(VLOOKUP($A19,'Annex 2 EHV charges'!$D$11:$O$157,9,FALSE)=0,"",VLOOKUP($A19,'Annex 2 EHV charges'!$D$11:$O$157,9,FALSE)),"")</f>
        <v>-7.0000000000000001E-3</v>
      </c>
      <c r="F19" s="127">
        <f>IFERROR(IF(VLOOKUP($A19,'Annex 2 EHV charges'!$D$11:$O$157,10,FALSE)=0,"",VLOOKUP($A19,'Annex 2 EHV charges'!$D$11:$O$157,10,FALSE)),"")</f>
        <v>145.91999999999999</v>
      </c>
      <c r="G19" s="128">
        <f>IFERROR(IF(VLOOKUP($A19,'Annex 2 EHV charges'!$D$11:$O$157,11,FALSE)=0,"",VLOOKUP($A19,'Annex 2 EHV charges'!$D$11:$O$157,11,FALSE)),"")</f>
        <v>7.0000000000000007E-2</v>
      </c>
      <c r="H19" s="128">
        <f>IFERROR(IF(VLOOKUP($A19,'Annex 2 EHV charges'!$D$11:$O$157,12,FALSE)=0,"",VLOOKUP($A19,'Annex 2 EHV charges'!$D$11:$O$157,12,FALSE)),"")</f>
        <v>7.0000000000000007E-2</v>
      </c>
    </row>
    <row r="20" spans="1:8" x14ac:dyDescent="0.2">
      <c r="A20" s="108">
        <f t="array" ref="A20">IFERROR(INDEX('Annex 2 EHV charges'!$D$11:$D$157, MATCH(0, IF(ISBLANK('Annex 2 EHV charges'!$D$11:$D$157),1, COUNTIF(A$10:$A19, 'Annex 2 EHV charges'!$D$11:$D$157)), 0)),"")</f>
        <v>663</v>
      </c>
      <c r="B20" s="110">
        <f>IF($A20="","",VLOOKUP($A20,'Annex 2 EHV charges'!$D$11:$O$157,2,0))</f>
        <v>663</v>
      </c>
      <c r="C20" s="108">
        <f>IF($A20="","",VLOOKUP($A20,'Annex 2 EHV charges'!$D$11:$O$157,3,0))</f>
        <v>2100040495600</v>
      </c>
      <c r="D20" s="110" t="str">
        <f>IF($A20="","",VLOOKUP($A20,'Annex 2 EHV charges'!$D$11:$O$157,4,0))</f>
        <v>Blaen Cregan</v>
      </c>
      <c r="E20" s="126" t="str">
        <f>IFERROR(IF(VLOOKUP($A20,'Annex 2 EHV charges'!$D$11:$O$157,9,FALSE)=0,"",VLOOKUP($A20,'Annex 2 EHV charges'!$D$11:$O$157,9,FALSE)),"")</f>
        <v/>
      </c>
      <c r="F20" s="127" t="str">
        <f>IFERROR(IF(VLOOKUP($A20,'Annex 2 EHV charges'!$D$11:$O$157,10,FALSE)=0,"",VLOOKUP($A20,'Annex 2 EHV charges'!$D$11:$O$157,10,FALSE)),"")</f>
        <v/>
      </c>
      <c r="G20" s="128" t="str">
        <f>IFERROR(IF(VLOOKUP($A20,'Annex 2 EHV charges'!$D$11:$O$157,11,FALSE)=0,"",VLOOKUP($A20,'Annex 2 EHV charges'!$D$11:$O$157,11,FALSE)),"")</f>
        <v/>
      </c>
      <c r="H20" s="128" t="str">
        <f>IFERROR(IF(VLOOKUP($A20,'Annex 2 EHV charges'!$D$11:$O$157,12,FALSE)=0,"",VLOOKUP($A20,'Annex 2 EHV charges'!$D$11:$O$157,12,FALSE)),"")</f>
        <v/>
      </c>
    </row>
    <row r="21" spans="1:8" x14ac:dyDescent="0.2">
      <c r="A21" s="108">
        <f t="array" ref="A21">IFERROR(INDEX('Annex 2 EHV charges'!$D$11:$D$157, MATCH(0, IF(ISBLANK('Annex 2 EHV charges'!$D$11:$D$157),1, COUNTIF(A$10:$A20, 'Annex 2 EHV charges'!$D$11:$D$157)), 0)),"")</f>
        <v>668</v>
      </c>
      <c r="B21" s="110">
        <f>IF($A21="","",VLOOKUP($A21,'Annex 2 EHV charges'!$D$11:$O$157,2,0))</f>
        <v>668</v>
      </c>
      <c r="C21" s="108">
        <f>IF($A21="","",VLOOKUP($A21,'Annex 2 EHV charges'!$D$11:$O$157,3,0))</f>
        <v>2100040878016</v>
      </c>
      <c r="D21" s="110" t="str">
        <f>IF($A21="","",VLOOKUP($A21,'Annex 2 EHV charges'!$D$11:$O$157,4,0))</f>
        <v>Blaengwen</v>
      </c>
      <c r="E21" s="126" t="str">
        <f>IFERROR(IF(VLOOKUP($A21,'Annex 2 EHV charges'!$D$11:$O$157,9,FALSE)=0,"",VLOOKUP($A21,'Annex 2 EHV charges'!$D$11:$O$157,9,FALSE)),"")</f>
        <v/>
      </c>
      <c r="F21" s="127">
        <f>IFERROR(IF(VLOOKUP($A21,'Annex 2 EHV charges'!$D$11:$O$157,10,FALSE)=0,"",VLOOKUP($A21,'Annex 2 EHV charges'!$D$11:$O$157,10,FALSE)),"")</f>
        <v>12766.63</v>
      </c>
      <c r="G21" s="128">
        <f>IFERROR(IF(VLOOKUP($A21,'Annex 2 EHV charges'!$D$11:$O$157,11,FALSE)=0,"",VLOOKUP($A21,'Annex 2 EHV charges'!$D$11:$O$157,11,FALSE)),"")</f>
        <v>7.0000000000000007E-2</v>
      </c>
      <c r="H21" s="128">
        <f>IFERROR(IF(VLOOKUP($A21,'Annex 2 EHV charges'!$D$11:$O$157,12,FALSE)=0,"",VLOOKUP($A21,'Annex 2 EHV charges'!$D$11:$O$157,12,FALSE)),"")</f>
        <v>7.0000000000000007E-2</v>
      </c>
    </row>
    <row r="22" spans="1:8" x14ac:dyDescent="0.2">
      <c r="A22" s="108">
        <f t="array" ref="A22">IFERROR(INDEX('Annex 2 EHV charges'!$D$11:$D$157, MATCH(0, IF(ISBLANK('Annex 2 EHV charges'!$D$11:$D$157),1, COUNTIF(A$10:$A21, 'Annex 2 EHV charges'!$D$11:$D$157)), 0)),"")</f>
        <v>651</v>
      </c>
      <c r="B22" s="110">
        <f>IF($A22="","",VLOOKUP($A22,'Annex 2 EHV charges'!$D$11:$O$157,2,0))</f>
        <v>651</v>
      </c>
      <c r="C22" s="108">
        <f>IF($A22="","",VLOOKUP($A22,'Annex 2 EHV charges'!$D$11:$O$157,3,0))</f>
        <v>2199989632384</v>
      </c>
      <c r="D22" s="110" t="str">
        <f>IF($A22="","",VLOOKUP($A22,'Annex 2 EHV charges'!$D$11:$O$157,4,0))</f>
        <v>Bryn Titli</v>
      </c>
      <c r="E22" s="126" t="str">
        <f>IFERROR(IF(VLOOKUP($A22,'Annex 2 EHV charges'!$D$11:$O$157,9,FALSE)=0,"",VLOOKUP($A22,'Annex 2 EHV charges'!$D$11:$O$157,9,FALSE)),"")</f>
        <v/>
      </c>
      <c r="F22" s="127" t="str">
        <f>IFERROR(IF(VLOOKUP($A22,'Annex 2 EHV charges'!$D$11:$O$157,10,FALSE)=0,"",VLOOKUP($A22,'Annex 2 EHV charges'!$D$11:$O$157,10,FALSE)),"")</f>
        <v/>
      </c>
      <c r="G22" s="128" t="str">
        <f>IFERROR(IF(VLOOKUP($A22,'Annex 2 EHV charges'!$D$11:$O$157,11,FALSE)=0,"",VLOOKUP($A22,'Annex 2 EHV charges'!$D$11:$O$157,11,FALSE)),"")</f>
        <v/>
      </c>
      <c r="H22" s="128" t="str">
        <f>IFERROR(IF(VLOOKUP($A22,'Annex 2 EHV charges'!$D$11:$O$157,12,FALSE)=0,"",VLOOKUP($A22,'Annex 2 EHV charges'!$D$11:$O$157,12,FALSE)),"")</f>
        <v/>
      </c>
    </row>
    <row r="23" spans="1:8" x14ac:dyDescent="0.2">
      <c r="A23" s="108">
        <f t="array" ref="A23">IFERROR(INDEX('Annex 2 EHV charges'!$D$11:$D$157, MATCH(0, IF(ISBLANK('Annex 2 EHV charges'!$D$11:$D$157),1, COUNTIF(A$10:$A22, 'Annex 2 EHV charges'!$D$11:$D$157)), 0)),"")</f>
        <v>665</v>
      </c>
      <c r="B23" s="110">
        <f>IF($A23="","",VLOOKUP($A23,'Annex 2 EHV charges'!$D$11:$O$157,2,0))</f>
        <v>665</v>
      </c>
      <c r="C23" s="108">
        <f>IF($A23="","",VLOOKUP($A23,'Annex 2 EHV charges'!$D$11:$O$157,3,0))</f>
        <v>2100040067529</v>
      </c>
      <c r="D23" s="110" t="str">
        <f>IF($A23="","",VLOOKUP($A23,'Annex 2 EHV charges'!$D$11:$O$157,4,0))</f>
        <v>Crymlin Burrows</v>
      </c>
      <c r="E23" s="126" t="str">
        <f>IFERROR(IF(VLOOKUP($A23,'Annex 2 EHV charges'!$D$11:$O$157,9,FALSE)=0,"",VLOOKUP($A23,'Annex 2 EHV charges'!$D$11:$O$157,9,FALSE)),"")</f>
        <v/>
      </c>
      <c r="F23" s="127" t="str">
        <f>IFERROR(IF(VLOOKUP($A23,'Annex 2 EHV charges'!$D$11:$O$157,10,FALSE)=0,"",VLOOKUP($A23,'Annex 2 EHV charges'!$D$11:$O$157,10,FALSE)),"")</f>
        <v/>
      </c>
      <c r="G23" s="128" t="str">
        <f>IFERROR(IF(VLOOKUP($A23,'Annex 2 EHV charges'!$D$11:$O$157,11,FALSE)=0,"",VLOOKUP($A23,'Annex 2 EHV charges'!$D$11:$O$157,11,FALSE)),"")</f>
        <v/>
      </c>
      <c r="H23" s="128" t="str">
        <f>IFERROR(IF(VLOOKUP($A23,'Annex 2 EHV charges'!$D$11:$O$157,12,FALSE)=0,"",VLOOKUP($A23,'Annex 2 EHV charges'!$D$11:$O$157,12,FALSE)),"")</f>
        <v/>
      </c>
    </row>
    <row r="24" spans="1:8" x14ac:dyDescent="0.2">
      <c r="A24" s="108">
        <f t="array" ref="A24">IFERROR(INDEX('Annex 2 EHV charges'!$D$11:$D$157, MATCH(0, IF(ISBLANK('Annex 2 EHV charges'!$D$11:$D$157),1, COUNTIF(A$10:$A23, 'Annex 2 EHV charges'!$D$11:$D$157)), 0)),"")</f>
        <v>652</v>
      </c>
      <c r="B24" s="110">
        <f>IF($A24="","",VLOOKUP($A24,'Annex 2 EHV charges'!$D$11:$O$157,2,0))</f>
        <v>652</v>
      </c>
      <c r="C24" s="108">
        <f>IF($A24="","",VLOOKUP($A24,'Annex 2 EHV charges'!$D$11:$O$157,3,0))</f>
        <v>2189999997390</v>
      </c>
      <c r="D24" s="110" t="str">
        <f>IF($A24="","",VLOOKUP($A24,'Annex 2 EHV charges'!$D$11:$O$157,4,0))</f>
        <v>Dyffryn Brodyn</v>
      </c>
      <c r="E24" s="126" t="str">
        <f>IFERROR(IF(VLOOKUP($A24,'Annex 2 EHV charges'!$D$11:$O$157,9,FALSE)=0,"",VLOOKUP($A24,'Annex 2 EHV charges'!$D$11:$O$157,9,FALSE)),"")</f>
        <v/>
      </c>
      <c r="F24" s="127" t="str">
        <f>IFERROR(IF(VLOOKUP($A24,'Annex 2 EHV charges'!$D$11:$O$157,10,FALSE)=0,"",VLOOKUP($A24,'Annex 2 EHV charges'!$D$11:$O$157,10,FALSE)),"")</f>
        <v/>
      </c>
      <c r="G24" s="128" t="str">
        <f>IFERROR(IF(VLOOKUP($A24,'Annex 2 EHV charges'!$D$11:$O$157,11,FALSE)=0,"",VLOOKUP($A24,'Annex 2 EHV charges'!$D$11:$O$157,11,FALSE)),"")</f>
        <v/>
      </c>
      <c r="H24" s="128" t="str">
        <f>IFERROR(IF(VLOOKUP($A24,'Annex 2 EHV charges'!$D$11:$O$157,12,FALSE)=0,"",VLOOKUP($A24,'Annex 2 EHV charges'!$D$11:$O$157,12,FALSE)),"")</f>
        <v/>
      </c>
    </row>
    <row r="25" spans="1:8" x14ac:dyDescent="0.2">
      <c r="A25" s="108">
        <f t="array" ref="A25">IFERROR(INDEX('Annex 2 EHV charges'!$D$11:$D$157, MATCH(0, IF(ISBLANK('Annex 2 EHV charges'!$D$11:$D$157),1, COUNTIF(A$10:$A24, 'Annex 2 EHV charges'!$D$11:$D$157)), 0)),"")</f>
        <v>653</v>
      </c>
      <c r="B25" s="110">
        <f>IF($A25="","",VLOOKUP($A25,'Annex 2 EHV charges'!$D$11:$O$157,2,0))</f>
        <v>653</v>
      </c>
      <c r="C25" s="108">
        <f>IF($A25="","",VLOOKUP($A25,'Annex 2 EHV charges'!$D$11:$O$157,3,0))</f>
        <v>2199989612769</v>
      </c>
      <c r="D25" s="110" t="str">
        <f>IF($A25="","",VLOOKUP($A25,'Annex 2 EHV charges'!$D$11:$O$157,4,0))</f>
        <v>Llyn Brianne</v>
      </c>
      <c r="E25" s="126" t="str">
        <f>IFERROR(IF(VLOOKUP($A25,'Annex 2 EHV charges'!$D$11:$O$157,9,FALSE)=0,"",VLOOKUP($A25,'Annex 2 EHV charges'!$D$11:$O$157,9,FALSE)),"")</f>
        <v/>
      </c>
      <c r="F25" s="127" t="str">
        <f>IFERROR(IF(VLOOKUP($A25,'Annex 2 EHV charges'!$D$11:$O$157,10,FALSE)=0,"",VLOOKUP($A25,'Annex 2 EHV charges'!$D$11:$O$157,10,FALSE)),"")</f>
        <v/>
      </c>
      <c r="G25" s="128" t="str">
        <f>IFERROR(IF(VLOOKUP($A25,'Annex 2 EHV charges'!$D$11:$O$157,11,FALSE)=0,"",VLOOKUP($A25,'Annex 2 EHV charges'!$D$11:$O$157,11,FALSE)),"")</f>
        <v/>
      </c>
      <c r="H25" s="128" t="str">
        <f>IFERROR(IF(VLOOKUP($A25,'Annex 2 EHV charges'!$D$11:$O$157,12,FALSE)=0,"",VLOOKUP($A25,'Annex 2 EHV charges'!$D$11:$O$157,12,FALSE)),"")</f>
        <v/>
      </c>
    </row>
    <row r="26" spans="1:8" x14ac:dyDescent="0.2">
      <c r="A26" s="108">
        <f t="array" ref="A26">IFERROR(INDEX('Annex 2 EHV charges'!$D$11:$D$157, MATCH(0, IF(ISBLANK('Annex 2 EHV charges'!$D$11:$D$157),1, COUNTIF(A$10:$A25, 'Annex 2 EHV charges'!$D$11:$D$157)), 0)),"")</f>
        <v>676</v>
      </c>
      <c r="B26" s="110">
        <f>IF($A26="","",VLOOKUP($A26,'Annex 2 EHV charges'!$D$11:$O$157,2,0))</f>
        <v>676</v>
      </c>
      <c r="C26" s="108" t="str">
        <f>IF($A26="","",VLOOKUP($A26,'Annex 2 EHV charges'!$D$11:$O$157,3,0))</f>
        <v>2100041079180</v>
      </c>
      <c r="D26" s="110" t="str">
        <f>IF($A26="","",VLOOKUP($A26,'Annex 2 EHV charges'!$D$11:$O$157,4,0))</f>
        <v>Maerdy</v>
      </c>
      <c r="E26" s="126" t="str">
        <f>IFERROR(IF(VLOOKUP($A26,'Annex 2 EHV charges'!$D$11:$O$157,9,FALSE)=0,"",VLOOKUP($A26,'Annex 2 EHV charges'!$D$11:$O$157,9,FALSE)),"")</f>
        <v/>
      </c>
      <c r="F26" s="127">
        <f>IFERROR(IF(VLOOKUP($A26,'Annex 2 EHV charges'!$D$11:$O$157,10,FALSE)=0,"",VLOOKUP($A26,'Annex 2 EHV charges'!$D$11:$O$157,10,FALSE)),"")</f>
        <v>1679</v>
      </c>
      <c r="G26" s="128">
        <f>IFERROR(IF(VLOOKUP($A26,'Annex 2 EHV charges'!$D$11:$O$157,11,FALSE)=0,"",VLOOKUP($A26,'Annex 2 EHV charges'!$D$11:$O$157,11,FALSE)),"")</f>
        <v>7.0000000000000007E-2</v>
      </c>
      <c r="H26" s="128">
        <f>IFERROR(IF(VLOOKUP($A26,'Annex 2 EHV charges'!$D$11:$O$157,12,FALSE)=0,"",VLOOKUP($A26,'Annex 2 EHV charges'!$D$11:$O$157,12,FALSE)),"")</f>
        <v>7.0000000000000007E-2</v>
      </c>
    </row>
    <row r="27" spans="1:8" x14ac:dyDescent="0.2">
      <c r="A27" s="108">
        <f t="array" ref="A27">IFERROR(INDEX('Annex 2 EHV charges'!$D$11:$D$157, MATCH(0, IF(ISBLANK('Annex 2 EHV charges'!$D$11:$D$157),1, COUNTIF(A$10:$A26, 'Annex 2 EHV charges'!$D$11:$D$157)), 0)),"")</f>
        <v>661</v>
      </c>
      <c r="B27" s="110">
        <f>IF($A27="","",VLOOKUP($A27,'Annex 2 EHV charges'!$D$11:$O$157,2,0))</f>
        <v>661</v>
      </c>
      <c r="C27" s="108">
        <f>IF($A27="","",VLOOKUP($A27,'Annex 2 EHV charges'!$D$11:$O$157,3,0))</f>
        <v>2100040719983</v>
      </c>
      <c r="D27" s="110" t="str">
        <f>IF($A27="","",VLOOKUP($A27,'Annex 2 EHV charges'!$D$11:$O$157,4,0))</f>
        <v>Margam Biomass</v>
      </c>
      <c r="E27" s="126">
        <f>IFERROR(IF(VLOOKUP($A27,'Annex 2 EHV charges'!$D$11:$O$157,9,FALSE)=0,"",VLOOKUP($A27,'Annex 2 EHV charges'!$D$11:$O$157,9,FALSE)),"")</f>
        <v>-0.16300000000000001</v>
      </c>
      <c r="F27" s="127">
        <f>IFERROR(IF(VLOOKUP($A27,'Annex 2 EHV charges'!$D$11:$O$157,10,FALSE)=0,"",VLOOKUP($A27,'Annex 2 EHV charges'!$D$11:$O$157,10,FALSE)),"")</f>
        <v>2205.33</v>
      </c>
      <c r="G27" s="128">
        <f>IFERROR(IF(VLOOKUP($A27,'Annex 2 EHV charges'!$D$11:$O$157,11,FALSE)=0,"",VLOOKUP($A27,'Annex 2 EHV charges'!$D$11:$O$157,11,FALSE)),"")</f>
        <v>7.0000000000000007E-2</v>
      </c>
      <c r="H27" s="128">
        <f>IFERROR(IF(VLOOKUP($A27,'Annex 2 EHV charges'!$D$11:$O$157,12,FALSE)=0,"",VLOOKUP($A27,'Annex 2 EHV charges'!$D$11:$O$157,12,FALSE)),"")</f>
        <v>7.0000000000000007E-2</v>
      </c>
    </row>
    <row r="28" spans="1:8" x14ac:dyDescent="0.2">
      <c r="A28" s="108">
        <f t="array" ref="A28">IFERROR(INDEX('Annex 2 EHV charges'!$D$11:$D$157, MATCH(0, IF(ISBLANK('Annex 2 EHV charges'!$D$11:$D$157),1, COUNTIF(A$10:$A27, 'Annex 2 EHV charges'!$D$11:$D$157)), 0)),"")</f>
        <v>677</v>
      </c>
      <c r="B28" s="110">
        <f>IF($A28="","",VLOOKUP($A28,'Annex 2 EHV charges'!$D$11:$O$157,2,0))</f>
        <v>677</v>
      </c>
      <c r="C28" s="108" t="str">
        <f>IF($A28="","",VLOOKUP($A28,'Annex 2 EHV charges'!$D$11:$O$157,3,0))</f>
        <v>New Connection</v>
      </c>
      <c r="D28" s="110" t="str">
        <f>IF($A28="","",VLOOKUP($A28,'Annex 2 EHV charges'!$D$11:$O$157,4,0))</f>
        <v>Newport Biomass</v>
      </c>
      <c r="E28" s="126" t="str">
        <f>IFERROR(IF(VLOOKUP($A28,'Annex 2 EHV charges'!$D$11:$O$157,9,FALSE)=0,"",VLOOKUP($A28,'Annex 2 EHV charges'!$D$11:$O$157,9,FALSE)),"")</f>
        <v/>
      </c>
      <c r="F28" s="127">
        <f>IFERROR(IF(VLOOKUP($A28,'Annex 2 EHV charges'!$D$11:$O$157,10,FALSE)=0,"",VLOOKUP($A28,'Annex 2 EHV charges'!$D$11:$O$157,10,FALSE)),"")</f>
        <v>1954.71</v>
      </c>
      <c r="G28" s="128">
        <f>IFERROR(IF(VLOOKUP($A28,'Annex 2 EHV charges'!$D$11:$O$157,11,FALSE)=0,"",VLOOKUP($A28,'Annex 2 EHV charges'!$D$11:$O$157,11,FALSE)),"")</f>
        <v>7.0000000000000007E-2</v>
      </c>
      <c r="H28" s="128">
        <f>IFERROR(IF(VLOOKUP($A28,'Annex 2 EHV charges'!$D$11:$O$157,12,FALSE)=0,"",VLOOKUP($A28,'Annex 2 EHV charges'!$D$11:$O$157,12,FALSE)),"")</f>
        <v>7.0000000000000007E-2</v>
      </c>
    </row>
    <row r="29" spans="1:8" x14ac:dyDescent="0.2">
      <c r="A29" s="108">
        <f t="array" ref="A29">IFERROR(INDEX('Annex 2 EHV charges'!$D$11:$D$157, MATCH(0, IF(ISBLANK('Annex 2 EHV charges'!$D$11:$D$157),1, COUNTIF(A$10:$A28, 'Annex 2 EHV charges'!$D$11:$D$157)), 0)),"")</f>
        <v>670</v>
      </c>
      <c r="B29" s="110">
        <f>IF($A29="","",VLOOKUP($A29,'Annex 2 EHV charges'!$D$11:$O$157,2,0))</f>
        <v>670</v>
      </c>
      <c r="C29" s="108">
        <f>IF($A29="","",VLOOKUP($A29,'Annex 2 EHV charges'!$D$11:$O$157,3,0))</f>
        <v>2100040485940</v>
      </c>
      <c r="D29" s="110" t="str">
        <f>IF($A29="","",VLOOKUP($A29,'Annex 2 EHV charges'!$D$11:$O$157,4,0))</f>
        <v>Pwllfa Gwatkin</v>
      </c>
      <c r="E29" s="126" t="str">
        <f>IFERROR(IF(VLOOKUP($A29,'Annex 2 EHV charges'!$D$11:$O$157,9,FALSE)=0,"",VLOOKUP($A29,'Annex 2 EHV charges'!$D$11:$O$157,9,FALSE)),"")</f>
        <v/>
      </c>
      <c r="F29" s="127" t="str">
        <f>IFERROR(IF(VLOOKUP($A29,'Annex 2 EHV charges'!$D$11:$O$157,10,FALSE)=0,"",VLOOKUP($A29,'Annex 2 EHV charges'!$D$11:$O$157,10,FALSE)),"")</f>
        <v/>
      </c>
      <c r="G29" s="128" t="str">
        <f>IFERROR(IF(VLOOKUP($A29,'Annex 2 EHV charges'!$D$11:$O$157,11,FALSE)=0,"",VLOOKUP($A29,'Annex 2 EHV charges'!$D$11:$O$157,11,FALSE)),"")</f>
        <v/>
      </c>
      <c r="H29" s="128" t="str">
        <f>IFERROR(IF(VLOOKUP($A29,'Annex 2 EHV charges'!$D$11:$O$157,12,FALSE)=0,"",VLOOKUP($A29,'Annex 2 EHV charges'!$D$11:$O$157,12,FALSE)),"")</f>
        <v/>
      </c>
    </row>
    <row r="30" spans="1:8" x14ac:dyDescent="0.2">
      <c r="A30" s="108">
        <f t="array" ref="A30">IFERROR(INDEX('Annex 2 EHV charges'!$D$11:$D$157, MATCH(0, IF(ISBLANK('Annex 2 EHV charges'!$D$11:$D$157),1, COUNTIF(A$10:$A29, 'Annex 2 EHV charges'!$D$11:$D$157)), 0)),"")</f>
        <v>650</v>
      </c>
      <c r="B30" s="110">
        <f>IF($A30="","",VLOOKUP($A30,'Annex 2 EHV charges'!$D$11:$O$157,2,0))</f>
        <v>650</v>
      </c>
      <c r="C30" s="108">
        <f>IF($A30="","",VLOOKUP($A30,'Annex 2 EHV charges'!$D$11:$O$157,3,0))</f>
        <v>2189999997345</v>
      </c>
      <c r="D30" s="110" t="str">
        <f>IF($A30="","",VLOOKUP($A30,'Annex 2 EHV charges'!$D$11:$O$157,4,0))</f>
        <v>Taff Ely</v>
      </c>
      <c r="E30" s="126" t="str">
        <f>IFERROR(IF(VLOOKUP($A30,'Annex 2 EHV charges'!$D$11:$O$157,9,FALSE)=0,"",VLOOKUP($A30,'Annex 2 EHV charges'!$D$11:$O$157,9,FALSE)),"")</f>
        <v/>
      </c>
      <c r="F30" s="127" t="str">
        <f>IFERROR(IF(VLOOKUP($A30,'Annex 2 EHV charges'!$D$11:$O$157,10,FALSE)=0,"",VLOOKUP($A30,'Annex 2 EHV charges'!$D$11:$O$157,10,FALSE)),"")</f>
        <v/>
      </c>
      <c r="G30" s="128" t="str">
        <f>IFERROR(IF(VLOOKUP($A30,'Annex 2 EHV charges'!$D$11:$O$157,11,FALSE)=0,"",VLOOKUP($A30,'Annex 2 EHV charges'!$D$11:$O$157,11,FALSE)),"")</f>
        <v/>
      </c>
      <c r="H30" s="128" t="str">
        <f>IFERROR(IF(VLOOKUP($A30,'Annex 2 EHV charges'!$D$11:$O$157,12,FALSE)=0,"",VLOOKUP($A30,'Annex 2 EHV charges'!$D$11:$O$157,12,FALSE)),"")</f>
        <v/>
      </c>
    </row>
    <row r="31" spans="1:8" x14ac:dyDescent="0.2">
      <c r="A31" s="108">
        <f t="array" ref="A31">IFERROR(INDEX('Annex 2 EHV charges'!$D$11:$D$157, MATCH(0, IF(ISBLANK('Annex 2 EHV charges'!$D$11:$D$157),1, COUNTIF(A$10:$A30, 'Annex 2 EHV charges'!$D$11:$D$157)), 0)),"")</f>
        <v>662</v>
      </c>
      <c r="B31" s="110">
        <f>IF($A31="","",VLOOKUP($A31,'Annex 2 EHV charges'!$D$11:$O$157,2,0))</f>
        <v>662</v>
      </c>
      <c r="C31" s="108">
        <f>IF($A31="","",VLOOKUP($A31,'Annex 2 EHV charges'!$D$11:$O$157,3,0))</f>
        <v>2100040609507</v>
      </c>
      <c r="D31" s="110" t="str">
        <f>IF($A31="","",VLOOKUP($A31,'Annex 2 EHV charges'!$D$11:$O$157,4,0))</f>
        <v>Trecatti</v>
      </c>
      <c r="E31" s="126" t="str">
        <f>IFERROR(IF(VLOOKUP($A31,'Annex 2 EHV charges'!$D$11:$O$157,9,FALSE)=0,"",VLOOKUP($A31,'Annex 2 EHV charges'!$D$11:$O$157,9,FALSE)),"")</f>
        <v/>
      </c>
      <c r="F31" s="127">
        <f>IFERROR(IF(VLOOKUP($A31,'Annex 2 EHV charges'!$D$11:$O$157,10,FALSE)=0,"",VLOOKUP($A31,'Annex 2 EHV charges'!$D$11:$O$157,10,FALSE)),"")</f>
        <v>566.30999999999995</v>
      </c>
      <c r="G31" s="128">
        <f>IFERROR(IF(VLOOKUP($A31,'Annex 2 EHV charges'!$D$11:$O$157,11,FALSE)=0,"",VLOOKUP($A31,'Annex 2 EHV charges'!$D$11:$O$157,11,FALSE)),"")</f>
        <v>7.0000000000000007E-2</v>
      </c>
      <c r="H31" s="128">
        <f>IFERROR(IF(VLOOKUP($A31,'Annex 2 EHV charges'!$D$11:$O$157,12,FALSE)=0,"",VLOOKUP($A31,'Annex 2 EHV charges'!$D$11:$O$157,12,FALSE)),"")</f>
        <v>7.0000000000000007E-2</v>
      </c>
    </row>
    <row r="32" spans="1:8" x14ac:dyDescent="0.2">
      <c r="A32" s="108">
        <f t="array" ref="A32">IFERROR(INDEX('Annex 2 EHV charges'!$D$11:$D$157, MATCH(0, IF(ISBLANK('Annex 2 EHV charges'!$D$11:$D$157),1, COUNTIF(A$10:$A31, 'Annex 2 EHV charges'!$D$11:$D$157)), 0)),"")</f>
        <v>666</v>
      </c>
      <c r="B32" s="110">
        <f>IF($A32="","",VLOOKUP($A32,'Annex 2 EHV charges'!$D$11:$O$157,2,0))</f>
        <v>666</v>
      </c>
      <c r="C32" s="108">
        <f>IF($A32="","",VLOOKUP($A32,'Annex 2 EHV charges'!$D$11:$O$157,3,0))</f>
        <v>2100040694051</v>
      </c>
      <c r="D32" s="110" t="str">
        <f>IF($A32="","",VLOOKUP($A32,'Annex 2 EHV charges'!$D$11:$O$157,4,0))</f>
        <v>Withy Hedges</v>
      </c>
      <c r="E32" s="126">
        <f>IFERROR(IF(VLOOKUP($A32,'Annex 2 EHV charges'!$D$11:$O$157,9,FALSE)=0,"",VLOOKUP($A32,'Annex 2 EHV charges'!$D$11:$O$157,9,FALSE)),"")</f>
        <v>-2.8879999999999999</v>
      </c>
      <c r="F32" s="127">
        <f>IFERROR(IF(VLOOKUP($A32,'Annex 2 EHV charges'!$D$11:$O$157,10,FALSE)=0,"",VLOOKUP($A32,'Annex 2 EHV charges'!$D$11:$O$157,10,FALSE)),"")</f>
        <v>474.98</v>
      </c>
      <c r="G32" s="128">
        <f>IFERROR(IF(VLOOKUP($A32,'Annex 2 EHV charges'!$D$11:$O$157,11,FALSE)=0,"",VLOOKUP($A32,'Annex 2 EHV charges'!$D$11:$O$157,11,FALSE)),"")</f>
        <v>7.0000000000000007E-2</v>
      </c>
      <c r="H32" s="128">
        <f>IFERROR(IF(VLOOKUP($A32,'Annex 2 EHV charges'!$D$11:$O$157,12,FALSE)=0,"",VLOOKUP($A32,'Annex 2 EHV charges'!$D$11:$O$157,12,FALSE)),"")</f>
        <v>7.0000000000000007E-2</v>
      </c>
    </row>
    <row r="33" spans="1:8" x14ac:dyDescent="0.2">
      <c r="A33" s="108">
        <f t="array" ref="A33">IFERROR(INDEX('Annex 2 EHV charges'!$D$11:$D$157, MATCH(0, IF(ISBLANK('Annex 2 EHV charges'!$D$11:$D$157),1, COUNTIF(A$10:$A32, 'Annex 2 EHV charges'!$D$11:$D$157)), 0)),"")</f>
        <v>659</v>
      </c>
      <c r="B33" s="110">
        <f>IF($A33="","",VLOOKUP($A33,'Annex 2 EHV charges'!$D$11:$O$157,2,0))</f>
        <v>659</v>
      </c>
      <c r="C33" s="108">
        <f>IF($A33="","",VLOOKUP($A33,'Annex 2 EHV charges'!$D$11:$O$157,3,0))</f>
        <v>2198765142992</v>
      </c>
      <c r="D33" s="110" t="str">
        <f>IF($A33="","",VLOOKUP($A33,'Annex 2 EHV charges'!$D$11:$O$157,4,0))</f>
        <v>Parc Cynog</v>
      </c>
      <c r="E33" s="126" t="str">
        <f>IFERROR(IF(VLOOKUP($A33,'Annex 2 EHV charges'!$D$11:$O$157,9,FALSE)=0,"",VLOOKUP($A33,'Annex 2 EHV charges'!$D$11:$O$157,9,FALSE)),"")</f>
        <v/>
      </c>
      <c r="F33" s="127" t="str">
        <f>IFERROR(IF(VLOOKUP($A33,'Annex 2 EHV charges'!$D$11:$O$157,10,FALSE)=0,"",VLOOKUP($A33,'Annex 2 EHV charges'!$D$11:$O$157,10,FALSE)),"")</f>
        <v/>
      </c>
      <c r="G33" s="128" t="str">
        <f>IFERROR(IF(VLOOKUP($A33,'Annex 2 EHV charges'!$D$11:$O$157,11,FALSE)=0,"",VLOOKUP($A33,'Annex 2 EHV charges'!$D$11:$O$157,11,FALSE)),"")</f>
        <v/>
      </c>
      <c r="H33" s="128" t="str">
        <f>IFERROR(IF(VLOOKUP($A33,'Annex 2 EHV charges'!$D$11:$O$157,12,FALSE)=0,"",VLOOKUP($A33,'Annex 2 EHV charges'!$D$11:$O$157,12,FALSE)),"")</f>
        <v/>
      </c>
    </row>
    <row r="34" spans="1:8" x14ac:dyDescent="0.2">
      <c r="A34" s="108">
        <f t="array" ref="A34">IFERROR(INDEX('Annex 2 EHV charges'!$D$11:$D$157, MATCH(0, IF(ISBLANK('Annex 2 EHV charges'!$D$11:$D$157),1, COUNTIF(A$10:$A33, 'Annex 2 EHV charges'!$D$11:$D$157)), 0)),"")</f>
        <v>667</v>
      </c>
      <c r="B34" s="110">
        <f>IF($A34="","",VLOOKUP($A34,'Annex 2 EHV charges'!$D$11:$O$157,2,0))</f>
        <v>667</v>
      </c>
      <c r="C34" s="108">
        <f>IF($A34="","",VLOOKUP($A34,'Annex 2 EHV charges'!$D$11:$O$157,3,0))</f>
        <v>2100040841780</v>
      </c>
      <c r="D34" s="110" t="str">
        <f>IF($A34="","",VLOOKUP($A34,'Annex 2 EHV charges'!$D$11:$O$157,4,0))</f>
        <v>Parc Cynog (Pendine)</v>
      </c>
      <c r="E34" s="126" t="str">
        <f>IFERROR(IF(VLOOKUP($A34,'Annex 2 EHV charges'!$D$11:$O$157,9,FALSE)=0,"",VLOOKUP($A34,'Annex 2 EHV charges'!$D$11:$O$157,9,FALSE)),"")</f>
        <v/>
      </c>
      <c r="F34" s="127">
        <f>IFERROR(IF(VLOOKUP($A34,'Annex 2 EHV charges'!$D$11:$O$157,10,FALSE)=0,"",VLOOKUP($A34,'Annex 2 EHV charges'!$D$11:$O$157,10,FALSE)),"")</f>
        <v>404.26</v>
      </c>
      <c r="G34" s="128">
        <f>IFERROR(IF(VLOOKUP($A34,'Annex 2 EHV charges'!$D$11:$O$157,11,FALSE)=0,"",VLOOKUP($A34,'Annex 2 EHV charges'!$D$11:$O$157,11,FALSE)),"")</f>
        <v>7.0000000000000007E-2</v>
      </c>
      <c r="H34" s="128">
        <f>IFERROR(IF(VLOOKUP($A34,'Annex 2 EHV charges'!$D$11:$O$157,12,FALSE)=0,"",VLOOKUP($A34,'Annex 2 EHV charges'!$D$11:$O$157,12,FALSE)),"")</f>
        <v>7.0000000000000007E-2</v>
      </c>
    </row>
    <row r="35" spans="1:8" x14ac:dyDescent="0.2">
      <c r="A35" s="108">
        <f t="array" ref="A35">IFERROR(INDEX('Annex 2 EHV charges'!$D$11:$D$157, MATCH(0, IF(ISBLANK('Annex 2 EHV charges'!$D$11:$D$157),1, COUNTIF(A$10:$A34, 'Annex 2 EHV charges'!$D$11:$D$157)), 0)),"")</f>
        <v>684</v>
      </c>
      <c r="B35" s="110">
        <f>IF($A35="","",VLOOKUP($A35,'Annex 2 EHV charges'!$D$11:$O$157,2,0))</f>
        <v>684</v>
      </c>
      <c r="C35" s="108" t="str">
        <f>IF($A35="","",VLOOKUP($A35,'Annex 2 EHV charges'!$D$11:$O$157,3,0))</f>
        <v>2100040960619</v>
      </c>
      <c r="D35" s="110" t="str">
        <f>IF($A35="","",VLOOKUP($A35,'Annex 2 EHV charges'!$D$11:$O$157,4,0))</f>
        <v xml:space="preserve">Maesgwyn </v>
      </c>
      <c r="E35" s="126" t="str">
        <f>IFERROR(IF(VLOOKUP($A35,'Annex 2 EHV charges'!$D$11:$O$157,9,FALSE)=0,"",VLOOKUP($A35,'Annex 2 EHV charges'!$D$11:$O$157,9,FALSE)),"")</f>
        <v/>
      </c>
      <c r="F35" s="127">
        <f>IFERROR(IF(VLOOKUP($A35,'Annex 2 EHV charges'!$D$11:$O$157,10,FALSE)=0,"",VLOOKUP($A35,'Annex 2 EHV charges'!$D$11:$O$157,10,FALSE)),"")</f>
        <v>4744.3500000000004</v>
      </c>
      <c r="G35" s="128">
        <f>IFERROR(IF(VLOOKUP($A35,'Annex 2 EHV charges'!$D$11:$O$157,11,FALSE)=0,"",VLOOKUP($A35,'Annex 2 EHV charges'!$D$11:$O$157,11,FALSE)),"")</f>
        <v>7.0000000000000007E-2</v>
      </c>
      <c r="H35" s="128">
        <f>IFERROR(IF(VLOOKUP($A35,'Annex 2 EHV charges'!$D$11:$O$157,12,FALSE)=0,"",VLOOKUP($A35,'Annex 2 EHV charges'!$D$11:$O$157,12,FALSE)),"")</f>
        <v>7.0000000000000007E-2</v>
      </c>
    </row>
    <row r="36" spans="1:8" x14ac:dyDescent="0.2">
      <c r="A36" s="108">
        <f t="array" ref="A36">IFERROR(INDEX('Annex 2 EHV charges'!$D$11:$D$157, MATCH(0, IF(ISBLANK('Annex 2 EHV charges'!$D$11:$D$157),1, COUNTIF(A$10:$A35, 'Annex 2 EHV charges'!$D$11:$D$157)), 0)),"")</f>
        <v>679</v>
      </c>
      <c r="B36" s="110">
        <f>IF($A36="","",VLOOKUP($A36,'Annex 2 EHV charges'!$D$11:$O$157,2,0))</f>
        <v>679</v>
      </c>
      <c r="C36" s="108" t="str">
        <f>IF($A36="","",VLOOKUP($A36,'Annex 2 EHV charges'!$D$11:$O$157,3,0))</f>
        <v>2100040989431</v>
      </c>
      <c r="D36" s="110" t="str">
        <f>IF($A36="","",VLOOKUP($A36,'Annex 2 EHV charges'!$D$11:$O$157,4,0))</f>
        <v>Ferndale Wind Farm</v>
      </c>
      <c r="E36" s="126" t="str">
        <f>IFERROR(IF(VLOOKUP($A36,'Annex 2 EHV charges'!$D$11:$O$157,9,FALSE)=0,"",VLOOKUP($A36,'Annex 2 EHV charges'!$D$11:$O$157,9,FALSE)),"")</f>
        <v/>
      </c>
      <c r="F36" s="127">
        <f>IFERROR(IF(VLOOKUP($A36,'Annex 2 EHV charges'!$D$11:$O$157,10,FALSE)=0,"",VLOOKUP($A36,'Annex 2 EHV charges'!$D$11:$O$157,10,FALSE)),"")</f>
        <v>794.81</v>
      </c>
      <c r="G36" s="128">
        <f>IFERROR(IF(VLOOKUP($A36,'Annex 2 EHV charges'!$D$11:$O$157,11,FALSE)=0,"",VLOOKUP($A36,'Annex 2 EHV charges'!$D$11:$O$157,11,FALSE)),"")</f>
        <v>7.0000000000000007E-2</v>
      </c>
      <c r="H36" s="128">
        <f>IFERROR(IF(VLOOKUP($A36,'Annex 2 EHV charges'!$D$11:$O$157,12,FALSE)=0,"",VLOOKUP($A36,'Annex 2 EHV charges'!$D$11:$O$157,12,FALSE)),"")</f>
        <v>7.0000000000000007E-2</v>
      </c>
    </row>
    <row r="37" spans="1:8" x14ac:dyDescent="0.2">
      <c r="A37" s="108">
        <f t="array" ref="A37">IFERROR(INDEX('Annex 2 EHV charges'!$D$11:$D$157, MATCH(0, IF(ISBLANK('Annex 2 EHV charges'!$D$11:$D$157),1, COUNTIF(A$10:$A36, 'Annex 2 EHV charges'!$D$11:$D$157)), 0)),"")</f>
        <v>685</v>
      </c>
      <c r="B37" s="110">
        <f>IF($A37="","",VLOOKUP($A37,'Annex 2 EHV charges'!$D$11:$O$157,2,0))</f>
        <v>685</v>
      </c>
      <c r="C37" s="108" t="str">
        <f>IF($A37="","",VLOOKUP($A37,'Annex 2 EHV charges'!$D$11:$O$157,3,0))</f>
        <v>2100041090087</v>
      </c>
      <c r="D37" s="110" t="str">
        <f>IF($A37="","",VLOOKUP($A37,'Annex 2 EHV charges'!$D$11:$O$157,4,0))</f>
        <v>Pant y Wal WF</v>
      </c>
      <c r="E37" s="126" t="str">
        <f>IFERROR(IF(VLOOKUP($A37,'Annex 2 EHV charges'!$D$11:$O$157,9,FALSE)=0,"",VLOOKUP($A37,'Annex 2 EHV charges'!$D$11:$O$157,9,FALSE)),"")</f>
        <v/>
      </c>
      <c r="F37" s="127">
        <f>IFERROR(IF(VLOOKUP($A37,'Annex 2 EHV charges'!$D$11:$O$157,10,FALSE)=0,"",VLOOKUP($A37,'Annex 2 EHV charges'!$D$11:$O$157,10,FALSE)),"")</f>
        <v>1589.91</v>
      </c>
      <c r="G37" s="128">
        <f>IFERROR(IF(VLOOKUP($A37,'Annex 2 EHV charges'!$D$11:$O$157,11,FALSE)=0,"",VLOOKUP($A37,'Annex 2 EHV charges'!$D$11:$O$157,11,FALSE)),"")</f>
        <v>7.0000000000000007E-2</v>
      </c>
      <c r="H37" s="128">
        <f>IFERROR(IF(VLOOKUP($A37,'Annex 2 EHV charges'!$D$11:$O$157,12,FALSE)=0,"",VLOOKUP($A37,'Annex 2 EHV charges'!$D$11:$O$157,12,FALSE)),"")</f>
        <v>7.0000000000000007E-2</v>
      </c>
    </row>
    <row r="38" spans="1:8" x14ac:dyDescent="0.2">
      <c r="A38" s="108">
        <f t="array" ref="A38">IFERROR(INDEX('Annex 2 EHV charges'!$D$11:$D$157, MATCH(0, IF(ISBLANK('Annex 2 EHV charges'!$D$11:$D$157),1, COUNTIF(A$10:$A37, 'Annex 2 EHV charges'!$D$11:$D$157)), 0)),"")</f>
        <v>686</v>
      </c>
      <c r="B38" s="110">
        <f>IF($A38="","",VLOOKUP($A38,'Annex 2 EHV charges'!$D$11:$O$157,2,0))</f>
        <v>686</v>
      </c>
      <c r="C38" s="108">
        <f>IF($A38="","",VLOOKUP($A38,'Annex 2 EHV charges'!$D$11:$O$157,3,0))</f>
        <v>2100041063669</v>
      </c>
      <c r="D38" s="110" t="str">
        <f>IF($A38="","",VLOOKUP($A38,'Annex 2 EHV charges'!$D$11:$O$157,4,0))</f>
        <v xml:space="preserve">Mynydd Portref </v>
      </c>
      <c r="E38" s="126" t="str">
        <f>IFERROR(IF(VLOOKUP($A38,'Annex 2 EHV charges'!$D$11:$O$157,9,FALSE)=0,"",VLOOKUP($A38,'Annex 2 EHV charges'!$D$11:$O$157,9,FALSE)),"")</f>
        <v/>
      </c>
      <c r="F38" s="127">
        <f>IFERROR(IF(VLOOKUP($A38,'Annex 2 EHV charges'!$D$11:$O$157,10,FALSE)=0,"",VLOOKUP($A38,'Annex 2 EHV charges'!$D$11:$O$157,10,FALSE)),"")</f>
        <v>716.46</v>
      </c>
      <c r="G38" s="128">
        <f>IFERROR(IF(VLOOKUP($A38,'Annex 2 EHV charges'!$D$11:$O$157,11,FALSE)=0,"",VLOOKUP($A38,'Annex 2 EHV charges'!$D$11:$O$157,11,FALSE)),"")</f>
        <v>7.0000000000000007E-2</v>
      </c>
      <c r="H38" s="128">
        <f>IFERROR(IF(VLOOKUP($A38,'Annex 2 EHV charges'!$D$11:$O$157,12,FALSE)=0,"",VLOOKUP($A38,'Annex 2 EHV charges'!$D$11:$O$157,12,FALSE)),"")</f>
        <v>7.0000000000000007E-2</v>
      </c>
    </row>
    <row r="39" spans="1:8" x14ac:dyDescent="0.2">
      <c r="A39" s="108">
        <f t="array" ref="A39">IFERROR(INDEX('Annex 2 EHV charges'!$D$11:$D$157, MATCH(0, IF(ISBLANK('Annex 2 EHV charges'!$D$11:$D$157),1, COUNTIF(A$10:$A38, 'Annex 2 EHV charges'!$D$11:$D$157)), 0)),"")</f>
        <v>649</v>
      </c>
      <c r="B39" s="110">
        <f>IF($A39="","",VLOOKUP($A39,'Annex 2 EHV charges'!$D$11:$O$157,2,0))</f>
        <v>649</v>
      </c>
      <c r="C39" s="108" t="str">
        <f>IF($A39="","",VLOOKUP($A39,'Annex 2 EHV charges'!$D$11:$O$157,3,0))</f>
        <v>New Connection</v>
      </c>
      <c r="D39" s="110" t="str">
        <f>IF($A39="","",VLOOKUP($A39,'Annex 2 EHV charges'!$D$11:$O$157,4,0))</f>
        <v>ROSE COTTAGE 909</v>
      </c>
      <c r="E39" s="126" t="str">
        <f>IFERROR(IF(VLOOKUP($A39,'Annex 2 EHV charges'!$D$11:$O$157,9,FALSE)=0,"",VLOOKUP($A39,'Annex 2 EHV charges'!$D$11:$O$157,9,FALSE)),"")</f>
        <v/>
      </c>
      <c r="F39" s="127">
        <f>IFERROR(IF(VLOOKUP($A39,'Annex 2 EHV charges'!$D$11:$O$157,10,FALSE)=0,"",VLOOKUP($A39,'Annex 2 EHV charges'!$D$11:$O$157,10,FALSE)),"")</f>
        <v>797.33</v>
      </c>
      <c r="G39" s="128">
        <f>IFERROR(IF(VLOOKUP($A39,'Annex 2 EHV charges'!$D$11:$O$157,11,FALSE)=0,"",VLOOKUP($A39,'Annex 2 EHV charges'!$D$11:$O$157,11,FALSE)),"")</f>
        <v>7.0000000000000007E-2</v>
      </c>
      <c r="H39" s="128">
        <f>IFERROR(IF(VLOOKUP($A39,'Annex 2 EHV charges'!$D$11:$O$157,12,FALSE)=0,"",VLOOKUP($A39,'Annex 2 EHV charges'!$D$11:$O$157,12,FALSE)),"")</f>
        <v>7.0000000000000007E-2</v>
      </c>
    </row>
    <row r="40" spans="1:8" x14ac:dyDescent="0.2">
      <c r="A40" s="108">
        <f t="array" ref="A40">IFERROR(INDEX('Annex 2 EHV charges'!$D$11:$D$157, MATCH(0, IF(ISBLANK('Annex 2 EHV charges'!$D$11:$D$157),1, COUNTIF(A$10:$A39, 'Annex 2 EHV charges'!$D$11:$D$157)), 0)),"")</f>
        <v>658</v>
      </c>
      <c r="B40" s="110">
        <f>IF($A40="","",VLOOKUP($A40,'Annex 2 EHV charges'!$D$11:$O$157,2,0))</f>
        <v>658</v>
      </c>
      <c r="C40" s="108">
        <f>IF($A40="","",VLOOKUP($A40,'Annex 2 EHV charges'!$D$11:$O$157,3,0))</f>
        <v>2199989641360</v>
      </c>
      <c r="D40" s="110" t="str">
        <f>IF($A40="","",VLOOKUP($A40,'Annex 2 EHV charges'!$D$11:$O$157,4,0))</f>
        <v>Tregaron</v>
      </c>
      <c r="E40" s="126">
        <f>IFERROR(IF(VLOOKUP($A40,'Annex 2 EHV charges'!$D$11:$O$157,9,FALSE)=0,"",VLOOKUP($A40,'Annex 2 EHV charges'!$D$11:$O$157,9,FALSE)),"")</f>
        <v>-3.0659999999999998</v>
      </c>
      <c r="F40" s="127">
        <f>IFERROR(IF(VLOOKUP($A40,'Annex 2 EHV charges'!$D$11:$O$157,10,FALSE)=0,"",VLOOKUP($A40,'Annex 2 EHV charges'!$D$11:$O$157,10,FALSE)),"")</f>
        <v>125.47</v>
      </c>
      <c r="G40" s="128">
        <f>IFERROR(IF(VLOOKUP($A40,'Annex 2 EHV charges'!$D$11:$O$157,11,FALSE)=0,"",VLOOKUP($A40,'Annex 2 EHV charges'!$D$11:$O$157,11,FALSE)),"")</f>
        <v>7.0000000000000007E-2</v>
      </c>
      <c r="H40" s="128">
        <f>IFERROR(IF(VLOOKUP($A40,'Annex 2 EHV charges'!$D$11:$O$157,12,FALSE)=0,"",VLOOKUP($A40,'Annex 2 EHV charges'!$D$11:$O$157,12,FALSE)),"")</f>
        <v>7.0000000000000007E-2</v>
      </c>
    </row>
    <row r="41" spans="1:8" x14ac:dyDescent="0.2">
      <c r="A41" s="108">
        <f t="array" ref="A41">IFERROR(INDEX('Annex 2 EHV charges'!$D$11:$D$157, MATCH(0, IF(ISBLANK('Annex 2 EHV charges'!$D$11:$D$157),1, COUNTIF(A$10:$A40, 'Annex 2 EHV charges'!$D$11:$D$157)), 0)),"")</f>
        <v>646</v>
      </c>
      <c r="B41" s="110">
        <f>IF($A41="","",VLOOKUP($A41,'Annex 2 EHV charges'!$D$11:$O$157,2,0))</f>
        <v>646</v>
      </c>
      <c r="C41" s="108" t="str">
        <f>IF($A41="","",VLOOKUP($A41,'Annex 2 EHV charges'!$D$11:$O$157,3,0))</f>
        <v>2100041072803</v>
      </c>
      <c r="D41" s="110" t="str">
        <f>IF($A41="","",VLOOKUP($A41,'Annex 2 EHV charges'!$D$11:$O$157,4,0))</f>
        <v>WAUNLAN 33kV TEE</v>
      </c>
      <c r="E41" s="126">
        <f>IFERROR(IF(VLOOKUP($A41,'Annex 2 EHV charges'!$D$11:$O$157,9,FALSE)=0,"",VLOOKUP($A41,'Annex 2 EHV charges'!$D$11:$O$157,9,FALSE)),"")</f>
        <v>-0.14799999999999999</v>
      </c>
      <c r="F41" s="127">
        <f>IFERROR(IF(VLOOKUP($A41,'Annex 2 EHV charges'!$D$11:$O$157,10,FALSE)=0,"",VLOOKUP($A41,'Annex 2 EHV charges'!$D$11:$O$157,10,FALSE)),"")</f>
        <v>742.68</v>
      </c>
      <c r="G41" s="128">
        <f>IFERROR(IF(VLOOKUP($A41,'Annex 2 EHV charges'!$D$11:$O$157,11,FALSE)=0,"",VLOOKUP($A41,'Annex 2 EHV charges'!$D$11:$O$157,11,FALSE)),"")</f>
        <v>7.0000000000000007E-2</v>
      </c>
      <c r="H41" s="128">
        <f>IFERROR(IF(VLOOKUP($A41,'Annex 2 EHV charges'!$D$11:$O$157,12,FALSE)=0,"",VLOOKUP($A41,'Annex 2 EHV charges'!$D$11:$O$157,12,FALSE)),"")</f>
        <v>7.0000000000000007E-2</v>
      </c>
    </row>
    <row r="42" spans="1:8" x14ac:dyDescent="0.2">
      <c r="A42" s="108">
        <f t="array" ref="A42">IFERROR(INDEX('Annex 2 EHV charges'!$D$11:$D$157, MATCH(0, IF(ISBLANK('Annex 2 EHV charges'!$D$11:$D$157),1, COUNTIF(A$10:$A41, 'Annex 2 EHV charges'!$D$11:$D$157)), 0)),"")</f>
        <v>645</v>
      </c>
      <c r="B42" s="110">
        <f>IF($A42="","",VLOOKUP($A42,'Annex 2 EHV charges'!$D$11:$O$157,2,0))</f>
        <v>645</v>
      </c>
      <c r="C42" s="108" t="str">
        <f>IF($A42="","",VLOOKUP($A42,'Annex 2 EHV charges'!$D$11:$O$157,3,0))</f>
        <v>2100041078814</v>
      </c>
      <c r="D42" s="110" t="str">
        <f>IF($A42="","",VLOOKUP($A42,'Annex 2 EHV charges'!$D$11:$O$157,4,0))</f>
        <v>BRITON FERRY 33kV</v>
      </c>
      <c r="E42" s="126">
        <f>IFERROR(IF(VLOOKUP($A42,'Annex 2 EHV charges'!$D$11:$O$157,9,FALSE)=0,"",VLOOKUP($A42,'Annex 2 EHV charges'!$D$11:$O$157,9,FALSE)),"")</f>
        <v>-0.114</v>
      </c>
      <c r="F42" s="127">
        <f>IFERROR(IF(VLOOKUP($A42,'Annex 2 EHV charges'!$D$11:$O$157,10,FALSE)=0,"",VLOOKUP($A42,'Annex 2 EHV charges'!$D$11:$O$157,10,FALSE)),"")</f>
        <v>430.05</v>
      </c>
      <c r="G42" s="128">
        <f>IFERROR(IF(VLOOKUP($A42,'Annex 2 EHV charges'!$D$11:$O$157,11,FALSE)=0,"",VLOOKUP($A42,'Annex 2 EHV charges'!$D$11:$O$157,11,FALSE)),"")</f>
        <v>7.0000000000000007E-2</v>
      </c>
      <c r="H42" s="128">
        <f>IFERROR(IF(VLOOKUP($A42,'Annex 2 EHV charges'!$D$11:$O$157,12,FALSE)=0,"",VLOOKUP($A42,'Annex 2 EHV charges'!$D$11:$O$157,12,FALSE)),"")</f>
        <v>7.0000000000000007E-2</v>
      </c>
    </row>
    <row r="43" spans="1:8" x14ac:dyDescent="0.2">
      <c r="A43" s="108">
        <f t="array" ref="A43">IFERROR(INDEX('Annex 2 EHV charges'!$D$11:$D$157, MATCH(0, IF(ISBLANK('Annex 2 EHV charges'!$D$11:$D$157),1, COUNTIF(A$10:$A42, 'Annex 2 EHV charges'!$D$11:$D$157)), 0)),"")</f>
        <v>644</v>
      </c>
      <c r="B43" s="110">
        <f>IF($A43="","",VLOOKUP($A43,'Annex 2 EHV charges'!$D$11:$O$157,2,0))</f>
        <v>644</v>
      </c>
      <c r="C43" s="108">
        <f>IF($A43="","",VLOOKUP($A43,'Annex 2 EHV charges'!$D$11:$O$157,3,0))</f>
        <v>2100041089685</v>
      </c>
      <c r="D43" s="110" t="str">
        <f>IF($A43="","",VLOOKUP($A43,'Annex 2 EHV charges'!$D$11:$O$157,4,0))</f>
        <v>HIRWAUN 33kV</v>
      </c>
      <c r="E43" s="126">
        <f>IFERROR(IF(VLOOKUP($A43,'Annex 2 EHV charges'!$D$11:$O$157,9,FALSE)=0,"",VLOOKUP($A43,'Annex 2 EHV charges'!$D$11:$O$157,9,FALSE)),"")</f>
        <v>-0.17399999999999999</v>
      </c>
      <c r="F43" s="127">
        <f>IFERROR(IF(VLOOKUP($A43,'Annex 2 EHV charges'!$D$11:$O$157,10,FALSE)=0,"",VLOOKUP($A43,'Annex 2 EHV charges'!$D$11:$O$157,10,FALSE)),"")</f>
        <v>1016.08</v>
      </c>
      <c r="G43" s="128">
        <f>IFERROR(IF(VLOOKUP($A43,'Annex 2 EHV charges'!$D$11:$O$157,11,FALSE)=0,"",VLOOKUP($A43,'Annex 2 EHV charges'!$D$11:$O$157,11,FALSE)),"")</f>
        <v>7.0000000000000007E-2</v>
      </c>
      <c r="H43" s="128">
        <f>IFERROR(IF(VLOOKUP($A43,'Annex 2 EHV charges'!$D$11:$O$157,12,FALSE)=0,"",VLOOKUP($A43,'Annex 2 EHV charges'!$D$11:$O$157,12,FALSE)),"")</f>
        <v>7.0000000000000007E-2</v>
      </c>
    </row>
    <row r="44" spans="1:8" x14ac:dyDescent="0.2">
      <c r="A44" s="108">
        <f t="array" ref="A44">IFERROR(INDEX('Annex 2 EHV charges'!$D$11:$D$157, MATCH(0, IF(ISBLANK('Annex 2 EHV charges'!$D$11:$D$157),1, COUNTIF(A$10:$A43, 'Annex 2 EHV charges'!$D$11:$D$157)), 0)),"")</f>
        <v>643</v>
      </c>
      <c r="B44" s="110">
        <f>IF($A44="","",VLOOKUP($A44,'Annex 2 EHV charges'!$D$11:$O$157,2,0))</f>
        <v>643</v>
      </c>
      <c r="C44" s="108" t="str">
        <f>IF($A44="","",VLOOKUP($A44,'Annex 2 EHV charges'!$D$11:$O$157,3,0))</f>
        <v>2100041080130</v>
      </c>
      <c r="D44" s="110" t="str">
        <f>IF($A44="","",VLOOKUP($A44,'Annex 2 EHV charges'!$D$11:$O$157,4,0))</f>
        <v>Ffos Las Tee</v>
      </c>
      <c r="E44" s="126" t="str">
        <f>IFERROR(IF(VLOOKUP($A44,'Annex 2 EHV charges'!$D$11:$O$157,9,FALSE)=0,"",VLOOKUP($A44,'Annex 2 EHV charges'!$D$11:$O$157,9,FALSE)),"")</f>
        <v/>
      </c>
      <c r="F44" s="127">
        <f>IFERROR(IF(VLOOKUP($A44,'Annex 2 EHV charges'!$D$11:$O$157,10,FALSE)=0,"",VLOOKUP($A44,'Annex 2 EHV charges'!$D$11:$O$157,10,FALSE)),"")</f>
        <v>428.63</v>
      </c>
      <c r="G44" s="128">
        <f>IFERROR(IF(VLOOKUP($A44,'Annex 2 EHV charges'!$D$11:$O$157,11,FALSE)=0,"",VLOOKUP($A44,'Annex 2 EHV charges'!$D$11:$O$157,11,FALSE)),"")</f>
        <v>7.0000000000000007E-2</v>
      </c>
      <c r="H44" s="128">
        <f>IFERROR(IF(VLOOKUP($A44,'Annex 2 EHV charges'!$D$11:$O$157,12,FALSE)=0,"",VLOOKUP($A44,'Annex 2 EHV charges'!$D$11:$O$157,12,FALSE)),"")</f>
        <v>7.0000000000000007E-2</v>
      </c>
    </row>
    <row r="45" spans="1:8" x14ac:dyDescent="0.2">
      <c r="A45" s="108">
        <f t="array" ref="A45">IFERROR(INDEX('Annex 2 EHV charges'!$D$11:$D$157, MATCH(0, IF(ISBLANK('Annex 2 EHV charges'!$D$11:$D$157),1, COUNTIF(A$10:$A44, 'Annex 2 EHV charges'!$D$11:$D$157)), 0)),"")</f>
        <v>642</v>
      </c>
      <c r="B45" s="110">
        <f>IF($A45="","",VLOOKUP($A45,'Annex 2 EHV charges'!$D$11:$O$157,2,0))</f>
        <v>642</v>
      </c>
      <c r="C45" s="108" t="str">
        <f>IF($A45="","",VLOOKUP($A45,'Annex 2 EHV charges'!$D$11:$O$157,3,0))</f>
        <v>2100041080177</v>
      </c>
      <c r="D45" s="110" t="str">
        <f>IF($A45="","",VLOOKUP($A45,'Annex 2 EHV charges'!$D$11:$O$157,4,0))</f>
        <v>Pont Andrew Tee</v>
      </c>
      <c r="E45" s="126" t="str">
        <f>IFERROR(IF(VLOOKUP($A45,'Annex 2 EHV charges'!$D$11:$O$157,9,FALSE)=0,"",VLOOKUP($A45,'Annex 2 EHV charges'!$D$11:$O$157,9,FALSE)),"")</f>
        <v/>
      </c>
      <c r="F45" s="127">
        <f>IFERROR(IF(VLOOKUP($A45,'Annex 2 EHV charges'!$D$11:$O$157,10,FALSE)=0,"",VLOOKUP($A45,'Annex 2 EHV charges'!$D$11:$O$157,10,FALSE)),"")</f>
        <v>412.96</v>
      </c>
      <c r="G45" s="128">
        <f>IFERROR(IF(VLOOKUP($A45,'Annex 2 EHV charges'!$D$11:$O$157,11,FALSE)=0,"",VLOOKUP($A45,'Annex 2 EHV charges'!$D$11:$O$157,11,FALSE)),"")</f>
        <v>7.0000000000000007E-2</v>
      </c>
      <c r="H45" s="128">
        <f>IFERROR(IF(VLOOKUP($A45,'Annex 2 EHV charges'!$D$11:$O$157,12,FALSE)=0,"",VLOOKUP($A45,'Annex 2 EHV charges'!$D$11:$O$157,12,FALSE)),"")</f>
        <v>7.0000000000000007E-2</v>
      </c>
    </row>
    <row r="46" spans="1:8" x14ac:dyDescent="0.2">
      <c r="A46" s="108">
        <f t="array" ref="A46">IFERROR(INDEX('Annex 2 EHV charges'!$D$11:$D$157, MATCH(0, IF(ISBLANK('Annex 2 EHV charges'!$D$11:$D$157),1, COUNTIF(A$10:$A45, 'Annex 2 EHV charges'!$D$11:$D$157)), 0)),"")</f>
        <v>788</v>
      </c>
      <c r="B46" s="110">
        <f>IF($A46="","",VLOOKUP($A46,'Annex 2 EHV charges'!$D$11:$O$157,2,0))</f>
        <v>788</v>
      </c>
      <c r="C46" s="108" t="str">
        <f>IF($A46="","",VLOOKUP($A46,'Annex 2 EHV charges'!$D$11:$O$157,3,0))</f>
        <v>2100041120244</v>
      </c>
      <c r="D46" s="110" t="str">
        <f>IF($A46="","",VLOOKUP($A46,'Annex 2 EHV charges'!$D$11:$O$157,4,0))</f>
        <v>Corus Margam1 GRAN6A</v>
      </c>
      <c r="E46" s="126" t="str">
        <f>IFERROR(IF(VLOOKUP($A46,'Annex 2 EHV charges'!$D$11:$O$157,9,FALSE)=0,"",VLOOKUP($A46,'Annex 2 EHV charges'!$D$11:$O$157,9,FALSE)),"")</f>
        <v/>
      </c>
      <c r="F46" s="127" t="str">
        <f>IFERROR(IF(VLOOKUP($A46,'Annex 2 EHV charges'!$D$11:$O$157,10,FALSE)=0,"",VLOOKUP($A46,'Annex 2 EHV charges'!$D$11:$O$157,10,FALSE)),"")</f>
        <v/>
      </c>
      <c r="G46" s="128" t="str">
        <f>IFERROR(IF(VLOOKUP($A46,'Annex 2 EHV charges'!$D$11:$O$157,11,FALSE)=0,"",VLOOKUP($A46,'Annex 2 EHV charges'!$D$11:$O$157,11,FALSE)),"")</f>
        <v/>
      </c>
      <c r="H46" s="128" t="str">
        <f>IFERROR(IF(VLOOKUP($A46,'Annex 2 EHV charges'!$D$11:$O$157,12,FALSE)=0,"",VLOOKUP($A46,'Annex 2 EHV charges'!$D$11:$O$157,12,FALSE)),"")</f>
        <v/>
      </c>
    </row>
    <row r="47" spans="1:8" x14ac:dyDescent="0.2">
      <c r="A47" s="108">
        <f t="array" ref="A47">IFERROR(INDEX('Annex 2 EHV charges'!$D$11:$D$157, MATCH(0, IF(ISBLANK('Annex 2 EHV charges'!$D$11:$D$157),1, COUNTIF(A$10:$A46, 'Annex 2 EHV charges'!$D$11:$D$157)), 0)),"")</f>
        <v>601</v>
      </c>
      <c r="B47" s="110">
        <f>IF($A47="","",VLOOKUP($A47,'Annex 2 EHV charges'!$D$11:$O$157,2,0))</f>
        <v>601</v>
      </c>
      <c r="C47" s="108" t="str">
        <f>IF($A47="","",VLOOKUP($A47,'Annex 2 EHV charges'!$D$11:$O$157,3,0))</f>
        <v>2189999998739</v>
      </c>
      <c r="D47" s="110" t="str">
        <f>IF($A47="","",VLOOKUP($A47,'Annex 2 EHV charges'!$D$11:$O$157,4,0))</f>
        <v>Corus Margam2 CEFN6</v>
      </c>
      <c r="E47" s="126">
        <f>IFERROR(IF(VLOOKUP($A47,'Annex 2 EHV charges'!$D$11:$O$157,9,FALSE)=0,"",VLOOKUP($A47,'Annex 2 EHV charges'!$D$11:$O$157,9,FALSE)),"")</f>
        <v>-1.004</v>
      </c>
      <c r="F47" s="127">
        <f>IFERROR(IF(VLOOKUP($A47,'Annex 2 EHV charges'!$D$11:$O$157,10,FALSE)=0,"",VLOOKUP($A47,'Annex 2 EHV charges'!$D$11:$O$157,10,FALSE)),"")</f>
        <v>484.27</v>
      </c>
      <c r="G47" s="128">
        <f>IFERROR(IF(VLOOKUP($A47,'Annex 2 EHV charges'!$D$11:$O$157,11,FALSE)=0,"",VLOOKUP($A47,'Annex 2 EHV charges'!$D$11:$O$157,11,FALSE)),"")</f>
        <v>7.0000000000000007E-2</v>
      </c>
      <c r="H47" s="128">
        <f>IFERROR(IF(VLOOKUP($A47,'Annex 2 EHV charges'!$D$11:$O$157,12,FALSE)=0,"",VLOOKUP($A47,'Annex 2 EHV charges'!$D$11:$O$157,12,FALSE)),"")</f>
        <v>7.0000000000000007E-2</v>
      </c>
    </row>
    <row r="48" spans="1:8" x14ac:dyDescent="0.2">
      <c r="A48" s="108">
        <f t="array" ref="A48">IFERROR(INDEX('Annex 2 EHV charges'!$D$11:$D$157, MATCH(0, IF(ISBLANK('Annex 2 EHV charges'!$D$11:$D$157),1, COUNTIF(A$10:$A47, 'Annex 2 EHV charges'!$D$11:$D$157)), 0)),"")</f>
        <v>790</v>
      </c>
      <c r="B48" s="110">
        <f>IF($A48="","",VLOOKUP($A48,'Annex 2 EHV charges'!$D$11:$O$157,2,0))</f>
        <v>790</v>
      </c>
      <c r="C48" s="108" t="str">
        <f>IF($A48="","",VLOOKUP($A48,'Annex 2 EHV charges'!$D$11:$O$157,3,0))</f>
        <v>2100041103407</v>
      </c>
      <c r="D48" s="110" t="str">
        <f>IF($A48="","",VLOOKUP($A48,'Annex 2 EHV charges'!$D$11:$O$157,4,0))</f>
        <v>TIR JOHN STOR 33KV GEN</v>
      </c>
      <c r="E48" s="126">
        <f>IFERROR(IF(VLOOKUP($A48,'Annex 2 EHV charges'!$D$11:$O$157,9,FALSE)=0,"",VLOOKUP($A48,'Annex 2 EHV charges'!$D$11:$O$157,9,FALSE)),"")</f>
        <v>-0.14799999999999999</v>
      </c>
      <c r="F48" s="127">
        <f>IFERROR(IF(VLOOKUP($A48,'Annex 2 EHV charges'!$D$11:$O$157,10,FALSE)=0,"",VLOOKUP($A48,'Annex 2 EHV charges'!$D$11:$O$157,10,FALSE)),"")</f>
        <v>508.02</v>
      </c>
      <c r="G48" s="128">
        <f>IFERROR(IF(VLOOKUP($A48,'Annex 2 EHV charges'!$D$11:$O$157,11,FALSE)=0,"",VLOOKUP($A48,'Annex 2 EHV charges'!$D$11:$O$157,11,FALSE)),"")</f>
        <v>7.0000000000000007E-2</v>
      </c>
      <c r="H48" s="128">
        <f>IFERROR(IF(VLOOKUP($A48,'Annex 2 EHV charges'!$D$11:$O$157,12,FALSE)=0,"",VLOOKUP($A48,'Annex 2 EHV charges'!$D$11:$O$157,12,FALSE)),"")</f>
        <v>7.0000000000000007E-2</v>
      </c>
    </row>
    <row r="49" spans="1:8" x14ac:dyDescent="0.2">
      <c r="A49" s="108">
        <f t="array" ref="A49">IFERROR(INDEX('Annex 2 EHV charges'!$D$11:$D$157, MATCH(0, IF(ISBLANK('Annex 2 EHV charges'!$D$11:$D$157),1, COUNTIF(A$10:$A48, 'Annex 2 EHV charges'!$D$11:$D$157)), 0)),"")</f>
        <v>940</v>
      </c>
      <c r="B49" s="110">
        <f>IF($A49="","",VLOOKUP($A49,'Annex 2 EHV charges'!$D$11:$O$157,2,0))</f>
        <v>940</v>
      </c>
      <c r="C49" s="108" t="str">
        <f>IF($A49="","",VLOOKUP($A49,'Annex 2 EHV charges'!$D$11:$O$157,3,0))</f>
        <v>2100041105609</v>
      </c>
      <c r="D49" s="110" t="str">
        <f>IF($A49="","",VLOOKUP($A49,'Annex 2 EHV charges'!$D$11:$O$157,4,0))</f>
        <v>Wear Point WF</v>
      </c>
      <c r="E49" s="126" t="str">
        <f>IFERROR(IF(VLOOKUP($A49,'Annex 2 EHV charges'!$D$11:$O$157,9,FALSE)=0,"",VLOOKUP($A49,'Annex 2 EHV charges'!$D$11:$O$157,9,FALSE)),"")</f>
        <v/>
      </c>
      <c r="F49" s="127">
        <f>IFERROR(IF(VLOOKUP($A49,'Annex 2 EHV charges'!$D$11:$O$157,10,FALSE)=0,"",VLOOKUP($A49,'Annex 2 EHV charges'!$D$11:$O$157,10,FALSE)),"")</f>
        <v>1188.57</v>
      </c>
      <c r="G49" s="128">
        <f>IFERROR(IF(VLOOKUP($A49,'Annex 2 EHV charges'!$D$11:$O$157,11,FALSE)=0,"",VLOOKUP($A49,'Annex 2 EHV charges'!$D$11:$O$157,11,FALSE)),"")</f>
        <v>7.0000000000000007E-2</v>
      </c>
      <c r="H49" s="128">
        <f>IFERROR(IF(VLOOKUP($A49,'Annex 2 EHV charges'!$D$11:$O$157,12,FALSE)=0,"",VLOOKUP($A49,'Annex 2 EHV charges'!$D$11:$O$157,12,FALSE)),"")</f>
        <v>7.0000000000000007E-2</v>
      </c>
    </row>
    <row r="50" spans="1:8" x14ac:dyDescent="0.2">
      <c r="A50" s="108">
        <f t="array" ref="A50">IFERROR(INDEX('Annex 2 EHV charges'!$D$11:$D$157, MATCH(0, IF(ISBLANK('Annex 2 EHV charges'!$D$11:$D$157),1, COUNTIF(A$10:$A49, 'Annex 2 EHV charges'!$D$11:$D$157)), 0)),"")</f>
        <v>791</v>
      </c>
      <c r="B50" s="110">
        <f>IF($A50="","",VLOOKUP($A50,'Annex 2 EHV charges'!$D$11:$O$157,2,0))</f>
        <v>791</v>
      </c>
      <c r="C50" s="108">
        <f>IF($A50="","",VLOOKUP($A50,'Annex 2 EHV charges'!$D$11:$O$157,3,0))</f>
        <v>2100041113247</v>
      </c>
      <c r="D50" s="110" t="str">
        <f>IF($A50="","",VLOOKUP($A50,'Annex 2 EHV charges'!$D$11:$O$157,4,0))</f>
        <v>West Farm PV</v>
      </c>
      <c r="E50" s="126" t="str">
        <f>IFERROR(IF(VLOOKUP($A50,'Annex 2 EHV charges'!$D$11:$O$157,9,FALSE)=0,"",VLOOKUP($A50,'Annex 2 EHV charges'!$D$11:$O$157,9,FALSE)),"")</f>
        <v/>
      </c>
      <c r="F50" s="127">
        <f>IFERROR(IF(VLOOKUP($A50,'Annex 2 EHV charges'!$D$11:$O$157,10,FALSE)=0,"",VLOOKUP($A50,'Annex 2 EHV charges'!$D$11:$O$157,10,FALSE)),"")</f>
        <v>422.65</v>
      </c>
      <c r="G50" s="128">
        <f>IFERROR(IF(VLOOKUP($A50,'Annex 2 EHV charges'!$D$11:$O$157,11,FALSE)=0,"",VLOOKUP($A50,'Annex 2 EHV charges'!$D$11:$O$157,11,FALSE)),"")</f>
        <v>7.0000000000000007E-2</v>
      </c>
      <c r="H50" s="128">
        <f>IFERROR(IF(VLOOKUP($A50,'Annex 2 EHV charges'!$D$11:$O$157,12,FALSE)=0,"",VLOOKUP($A50,'Annex 2 EHV charges'!$D$11:$O$157,12,FALSE)),"")</f>
        <v>7.0000000000000007E-2</v>
      </c>
    </row>
    <row r="51" spans="1:8" x14ac:dyDescent="0.2">
      <c r="A51" s="108">
        <f t="array" ref="A51">IFERROR(INDEX('Annex 2 EHV charges'!$D$11:$D$157, MATCH(0, IF(ISBLANK('Annex 2 EHV charges'!$D$11:$D$157),1, COUNTIF(A$10:$A50, 'Annex 2 EHV charges'!$D$11:$D$157)), 0)),"")</f>
        <v>792</v>
      </c>
      <c r="B51" s="110">
        <f>IF($A51="","",VLOOKUP($A51,'Annex 2 EHV charges'!$D$11:$O$157,2,0))</f>
        <v>792</v>
      </c>
      <c r="C51" s="108" t="str">
        <f>IF($A51="","",VLOOKUP($A51,'Annex 2 EHV charges'!$D$11:$O$157,3,0))</f>
        <v>2100041113335</v>
      </c>
      <c r="D51" s="110" t="str">
        <f>IF($A51="","",VLOOKUP($A51,'Annex 2 EHV charges'!$D$11:$O$157,4,0))</f>
        <v xml:space="preserve">Jordanston Farm PV </v>
      </c>
      <c r="E51" s="126" t="str">
        <f>IFERROR(IF(VLOOKUP($A51,'Annex 2 EHV charges'!$D$11:$O$157,9,FALSE)=0,"",VLOOKUP($A51,'Annex 2 EHV charges'!$D$11:$O$157,9,FALSE)),"")</f>
        <v/>
      </c>
      <c r="F51" s="127">
        <f>IFERROR(IF(VLOOKUP($A51,'Annex 2 EHV charges'!$D$11:$O$157,10,FALSE)=0,"",VLOOKUP($A51,'Annex 2 EHV charges'!$D$11:$O$157,10,FALSE)),"")</f>
        <v>525.37</v>
      </c>
      <c r="G51" s="128">
        <f>IFERROR(IF(VLOOKUP($A51,'Annex 2 EHV charges'!$D$11:$O$157,11,FALSE)=0,"",VLOOKUP($A51,'Annex 2 EHV charges'!$D$11:$O$157,11,FALSE)),"")</f>
        <v>7.0000000000000007E-2</v>
      </c>
      <c r="H51" s="128">
        <f>IFERROR(IF(VLOOKUP($A51,'Annex 2 EHV charges'!$D$11:$O$157,12,FALSE)=0,"",VLOOKUP($A51,'Annex 2 EHV charges'!$D$11:$O$157,12,FALSE)),"")</f>
        <v>7.0000000000000007E-2</v>
      </c>
    </row>
    <row r="52" spans="1:8" x14ac:dyDescent="0.2">
      <c r="A52" s="108">
        <f t="array" ref="A52">IFERROR(INDEX('Annex 2 EHV charges'!$D$11:$D$157, MATCH(0, IF(ISBLANK('Annex 2 EHV charges'!$D$11:$D$157),1, COUNTIF(A$10:$A51, 'Annex 2 EHV charges'!$D$11:$D$157)), 0)),"")</f>
        <v>793</v>
      </c>
      <c r="B52" s="110">
        <f>IF($A52="","",VLOOKUP($A52,'Annex 2 EHV charges'!$D$11:$O$157,2,0))</f>
        <v>793</v>
      </c>
      <c r="C52" s="108" t="str">
        <f>IF($A52="","",VLOOKUP($A52,'Annex 2 EHV charges'!$D$11:$O$157,3,0))</f>
        <v>2100041115796</v>
      </c>
      <c r="D52" s="110" t="str">
        <f>IF($A52="","",VLOOKUP($A52,'Annex 2 EHV charges'!$D$11:$O$157,4,0))</f>
        <v>RUDBAXTON 33KV GEN</v>
      </c>
      <c r="E52" s="126" t="str">
        <f>IFERROR(IF(VLOOKUP($A52,'Annex 2 EHV charges'!$D$11:$O$157,9,FALSE)=0,"",VLOOKUP($A52,'Annex 2 EHV charges'!$D$11:$O$157,9,FALSE)),"")</f>
        <v/>
      </c>
      <c r="F52" s="127">
        <f>IFERROR(IF(VLOOKUP($A52,'Annex 2 EHV charges'!$D$11:$O$157,10,FALSE)=0,"",VLOOKUP($A52,'Annex 2 EHV charges'!$D$11:$O$157,10,FALSE)),"")</f>
        <v>1058.3599999999999</v>
      </c>
      <c r="G52" s="128">
        <f>IFERROR(IF(VLOOKUP($A52,'Annex 2 EHV charges'!$D$11:$O$157,11,FALSE)=0,"",VLOOKUP($A52,'Annex 2 EHV charges'!$D$11:$O$157,11,FALSE)),"")</f>
        <v>7.0000000000000007E-2</v>
      </c>
      <c r="H52" s="128">
        <f>IFERROR(IF(VLOOKUP($A52,'Annex 2 EHV charges'!$D$11:$O$157,12,FALSE)=0,"",VLOOKUP($A52,'Annex 2 EHV charges'!$D$11:$O$157,12,FALSE)),"")</f>
        <v>7.0000000000000007E-2</v>
      </c>
    </row>
    <row r="53" spans="1:8" x14ac:dyDescent="0.2">
      <c r="A53" s="108">
        <f t="array" ref="A53">IFERROR(INDEX('Annex 2 EHV charges'!$D$11:$D$157, MATCH(0, IF(ISBLANK('Annex 2 EHV charges'!$D$11:$D$157),1, COUNTIF(A$10:$A52, 'Annex 2 EHV charges'!$D$11:$D$157)), 0)),"")</f>
        <v>941</v>
      </c>
      <c r="B53" s="110">
        <f>IF($A53="","",VLOOKUP($A53,'Annex 2 EHV charges'!$D$11:$O$157,2,0))</f>
        <v>941</v>
      </c>
      <c r="C53" s="108" t="str">
        <f>IF($A53="","",VLOOKUP($A53,'Annex 2 EHV charges'!$D$11:$O$157,3,0))</f>
        <v>2100041119267</v>
      </c>
      <c r="D53" s="110" t="str">
        <f>IF($A53="","",VLOOKUP($A53,'Annex 2 EHV charges'!$D$11:$O$157,4,0))</f>
        <v>WOGASTON FARM 33KV</v>
      </c>
      <c r="E53" s="126" t="str">
        <f>IFERROR(IF(VLOOKUP($A53,'Annex 2 EHV charges'!$D$11:$O$157,9,FALSE)=0,"",VLOOKUP($A53,'Annex 2 EHV charges'!$D$11:$O$157,9,FALSE)),"")</f>
        <v/>
      </c>
      <c r="F53" s="127">
        <f>IFERROR(IF(VLOOKUP($A53,'Annex 2 EHV charges'!$D$11:$O$157,10,FALSE)=0,"",VLOOKUP($A53,'Annex 2 EHV charges'!$D$11:$O$157,10,FALSE)),"")</f>
        <v>573.25</v>
      </c>
      <c r="G53" s="128">
        <f>IFERROR(IF(VLOOKUP($A53,'Annex 2 EHV charges'!$D$11:$O$157,11,FALSE)=0,"",VLOOKUP($A53,'Annex 2 EHV charges'!$D$11:$O$157,11,FALSE)),"")</f>
        <v>7.0000000000000007E-2</v>
      </c>
      <c r="H53" s="128">
        <f>IFERROR(IF(VLOOKUP($A53,'Annex 2 EHV charges'!$D$11:$O$157,12,FALSE)=0,"",VLOOKUP($A53,'Annex 2 EHV charges'!$D$11:$O$157,12,FALSE)),"")</f>
        <v>7.0000000000000007E-2</v>
      </c>
    </row>
    <row r="54" spans="1:8" x14ac:dyDescent="0.2">
      <c r="A54" s="108">
        <f t="array" ref="A54">IFERROR(INDEX('Annex 2 EHV charges'!$D$11:$D$157, MATCH(0, IF(ISBLANK('Annex 2 EHV charges'!$D$11:$D$157),1, COUNTIF(A$10:$A53, 'Annex 2 EHV charges'!$D$11:$D$157)), 0)),"")</f>
        <v>942</v>
      </c>
      <c r="B54" s="110">
        <f>IF($A54="","",VLOOKUP($A54,'Annex 2 EHV charges'!$D$11:$O$157,2,0))</f>
        <v>942</v>
      </c>
      <c r="C54" s="108" t="str">
        <f>IF($A54="","",VLOOKUP($A54,'Annex 2 EHV charges'!$D$11:$O$157,3,0))</f>
        <v>2100041120360</v>
      </c>
      <c r="D54" s="110" t="str">
        <f>IF($A54="","",VLOOKUP($A54,'Annex 2 EHV charges'!$D$11:$O$157,4,0))</f>
        <v>DOWLAIS STOR 33KV GEN</v>
      </c>
      <c r="E54" s="126" t="str">
        <f>IFERROR(IF(VLOOKUP($A54,'Annex 2 EHV charges'!$D$11:$O$157,9,FALSE)=0,"",VLOOKUP($A54,'Annex 2 EHV charges'!$D$11:$O$157,9,FALSE)),"")</f>
        <v/>
      </c>
      <c r="F54" s="127">
        <f>IFERROR(IF(VLOOKUP($A54,'Annex 2 EHV charges'!$D$11:$O$157,10,FALSE)=0,"",VLOOKUP($A54,'Annex 2 EHV charges'!$D$11:$O$157,10,FALSE)),"")</f>
        <v>858.72</v>
      </c>
      <c r="G54" s="128">
        <f>IFERROR(IF(VLOOKUP($A54,'Annex 2 EHV charges'!$D$11:$O$157,11,FALSE)=0,"",VLOOKUP($A54,'Annex 2 EHV charges'!$D$11:$O$157,11,FALSE)),"")</f>
        <v>7.0000000000000007E-2</v>
      </c>
      <c r="H54" s="128">
        <f>IFERROR(IF(VLOOKUP($A54,'Annex 2 EHV charges'!$D$11:$O$157,12,FALSE)=0,"",VLOOKUP($A54,'Annex 2 EHV charges'!$D$11:$O$157,12,FALSE)),"")</f>
        <v>7.0000000000000007E-2</v>
      </c>
    </row>
    <row r="55" spans="1:8" x14ac:dyDescent="0.2">
      <c r="A55" s="108">
        <f t="array" ref="A55">IFERROR(INDEX('Annex 2 EHV charges'!$D$11:$D$157, MATCH(0, IF(ISBLANK('Annex 2 EHV charges'!$D$11:$D$157),1, COUNTIF(A$10:$A54, 'Annex 2 EHV charges'!$D$11:$D$157)), 0)),"")</f>
        <v>943</v>
      </c>
      <c r="B55" s="110">
        <f>IF($A55="","",VLOOKUP($A55,'Annex 2 EHV charges'!$D$11:$O$157,2,0))</f>
        <v>943</v>
      </c>
      <c r="C55" s="108" t="str">
        <f>IF($A55="","",VLOOKUP($A55,'Annex 2 EHV charges'!$D$11:$O$157,3,0))</f>
        <v>2100041136546</v>
      </c>
      <c r="D55" s="110" t="str">
        <f>IF($A55="","",VLOOKUP($A55,'Annex 2 EHV charges'!$D$11:$O$157,4,0))</f>
        <v>HOPLASS FARM 910</v>
      </c>
      <c r="E55" s="126" t="str">
        <f>IFERROR(IF(VLOOKUP($A55,'Annex 2 EHV charges'!$D$11:$O$157,9,FALSE)=0,"",VLOOKUP($A55,'Annex 2 EHV charges'!$D$11:$O$157,9,FALSE)),"")</f>
        <v/>
      </c>
      <c r="F55" s="127">
        <f>IFERROR(IF(VLOOKUP($A55,'Annex 2 EHV charges'!$D$11:$O$157,10,FALSE)=0,"",VLOOKUP($A55,'Annex 2 EHV charges'!$D$11:$O$157,10,FALSE)),"")</f>
        <v>615.80999999999995</v>
      </c>
      <c r="G55" s="128">
        <f>IFERROR(IF(VLOOKUP($A55,'Annex 2 EHV charges'!$D$11:$O$157,11,FALSE)=0,"",VLOOKUP($A55,'Annex 2 EHV charges'!$D$11:$O$157,11,FALSE)),"")</f>
        <v>7.0000000000000007E-2</v>
      </c>
      <c r="H55" s="128">
        <f>IFERROR(IF(VLOOKUP($A55,'Annex 2 EHV charges'!$D$11:$O$157,12,FALSE)=0,"",VLOOKUP($A55,'Annex 2 EHV charges'!$D$11:$O$157,12,FALSE)),"")</f>
        <v>7.0000000000000007E-2</v>
      </c>
    </row>
    <row r="56" spans="1:8" x14ac:dyDescent="0.2">
      <c r="A56" s="108">
        <f t="array" ref="A56">IFERROR(INDEX('Annex 2 EHV charges'!$D$11:$D$157, MATCH(0, IF(ISBLANK('Annex 2 EHV charges'!$D$11:$D$157),1, COUNTIF(A$10:$A55, 'Annex 2 EHV charges'!$D$11:$D$157)), 0)),"")</f>
        <v>944</v>
      </c>
      <c r="B56" s="110">
        <f>IF($A56="","",VLOOKUP($A56,'Annex 2 EHV charges'!$D$11:$O$157,2,0))</f>
        <v>944</v>
      </c>
      <c r="C56" s="108" t="str">
        <f>IF($A56="","",VLOOKUP($A56,'Annex 2 EHV charges'!$D$11:$O$157,3,0))</f>
        <v>2100041142381</v>
      </c>
      <c r="D56" s="110" t="str">
        <f>IF($A56="","",VLOOKUP($A56,'Annex 2 EHV charges'!$D$11:$O$157,4,0))</f>
        <v>TRIDENT PARK 951</v>
      </c>
      <c r="E56" s="126">
        <f>IFERROR(IF(VLOOKUP($A56,'Annex 2 EHV charges'!$D$11:$O$157,9,FALSE)=0,"",VLOOKUP($A56,'Annex 2 EHV charges'!$D$11:$O$157,9,FALSE)),"")</f>
        <v>-8.7999999999999995E-2</v>
      </c>
      <c r="F56" s="127">
        <f>IFERROR(IF(VLOOKUP($A56,'Annex 2 EHV charges'!$D$11:$O$157,10,FALSE)=0,"",VLOOKUP($A56,'Annex 2 EHV charges'!$D$11:$O$157,10,FALSE)),"")</f>
        <v>1403.46</v>
      </c>
      <c r="G56" s="128">
        <f>IFERROR(IF(VLOOKUP($A56,'Annex 2 EHV charges'!$D$11:$O$157,11,FALSE)=0,"",VLOOKUP($A56,'Annex 2 EHV charges'!$D$11:$O$157,11,FALSE)),"")</f>
        <v>7.0000000000000007E-2</v>
      </c>
      <c r="H56" s="128">
        <f>IFERROR(IF(VLOOKUP($A56,'Annex 2 EHV charges'!$D$11:$O$157,12,FALSE)=0,"",VLOOKUP($A56,'Annex 2 EHV charges'!$D$11:$O$157,12,FALSE)),"")</f>
        <v>7.0000000000000007E-2</v>
      </c>
    </row>
    <row r="57" spans="1:8" x14ac:dyDescent="0.2">
      <c r="A57" s="108">
        <f t="array" ref="A57">IFERROR(INDEX('Annex 2 EHV charges'!$D$11:$D$157, MATCH(0, IF(ISBLANK('Annex 2 EHV charges'!$D$11:$D$157),1, COUNTIF(A$10:$A56, 'Annex 2 EHV charges'!$D$11:$D$157)), 0)),"")</f>
        <v>945</v>
      </c>
      <c r="B57" s="110">
        <f>IF($A57="","",VLOOKUP($A57,'Annex 2 EHV charges'!$D$11:$O$157,2,0))</f>
        <v>945</v>
      </c>
      <c r="C57" s="108" t="str">
        <f>IF($A57="","",VLOOKUP($A57,'Annex 2 EHV charges'!$D$11:$O$157,3,0))</f>
        <v>2100041150772</v>
      </c>
      <c r="D57" s="110" t="str">
        <f>IF($A57="","",VLOOKUP($A57,'Annex 2 EHV charges'!$D$11:$O$157,4,0))</f>
        <v>BAGLAN 921</v>
      </c>
      <c r="E57" s="126" t="str">
        <f>IFERROR(IF(VLOOKUP($A57,'Annex 2 EHV charges'!$D$11:$O$157,9,FALSE)=0,"",VLOOKUP($A57,'Annex 2 EHV charges'!$D$11:$O$157,9,FALSE)),"")</f>
        <v/>
      </c>
      <c r="F57" s="127">
        <f>IFERROR(IF(VLOOKUP($A57,'Annex 2 EHV charges'!$D$11:$O$157,10,FALSE)=0,"",VLOOKUP($A57,'Annex 2 EHV charges'!$D$11:$O$157,10,FALSE)),"")</f>
        <v>1256.83</v>
      </c>
      <c r="G57" s="128">
        <f>IFERROR(IF(VLOOKUP($A57,'Annex 2 EHV charges'!$D$11:$O$157,11,FALSE)=0,"",VLOOKUP($A57,'Annex 2 EHV charges'!$D$11:$O$157,11,FALSE)),"")</f>
        <v>7.0000000000000007E-2</v>
      </c>
      <c r="H57" s="128">
        <f>IFERROR(IF(VLOOKUP($A57,'Annex 2 EHV charges'!$D$11:$O$157,12,FALSE)=0,"",VLOOKUP($A57,'Annex 2 EHV charges'!$D$11:$O$157,12,FALSE)),"")</f>
        <v>7.0000000000000007E-2</v>
      </c>
    </row>
    <row r="58" spans="1:8" x14ac:dyDescent="0.2">
      <c r="A58" s="108">
        <f t="array" ref="A58">IFERROR(INDEX('Annex 2 EHV charges'!$D$11:$D$157, MATCH(0, IF(ISBLANK('Annex 2 EHV charges'!$D$11:$D$157),1, COUNTIF(A$10:$A57, 'Annex 2 EHV charges'!$D$11:$D$157)), 0)),"")</f>
        <v>956</v>
      </c>
      <c r="B58" s="110">
        <f>IF($A58="","",VLOOKUP($A58,'Annex 2 EHV charges'!$D$11:$O$157,2,0))</f>
        <v>946</v>
      </c>
      <c r="C58" s="108" t="str">
        <f>IF($A58="","",VLOOKUP($A58,'Annex 2 EHV charges'!$D$11:$O$157,3,0))</f>
        <v>2100041150790</v>
      </c>
      <c r="D58" s="110" t="str">
        <f>IF($A58="","",VLOOKUP($A58,'Annex 2 EHV charges'!$D$11:$O$157,4,0))</f>
        <v>Whitland (Caermelyn)</v>
      </c>
      <c r="E58" s="126" t="str">
        <f>IFERROR(IF(VLOOKUP($A58,'Annex 2 EHV charges'!$D$11:$O$157,9,FALSE)=0,"",VLOOKUP($A58,'Annex 2 EHV charges'!$D$11:$O$157,9,FALSE)),"")</f>
        <v/>
      </c>
      <c r="F58" s="127">
        <f>IFERROR(IF(VLOOKUP($A58,'Annex 2 EHV charges'!$D$11:$O$157,10,FALSE)=0,"",VLOOKUP($A58,'Annex 2 EHV charges'!$D$11:$O$157,10,FALSE)),"")</f>
        <v>413.51</v>
      </c>
      <c r="G58" s="128">
        <f>IFERROR(IF(VLOOKUP($A58,'Annex 2 EHV charges'!$D$11:$O$157,11,FALSE)=0,"",VLOOKUP($A58,'Annex 2 EHV charges'!$D$11:$O$157,11,FALSE)),"")</f>
        <v>7.0000000000000007E-2</v>
      </c>
      <c r="H58" s="128">
        <f>IFERROR(IF(VLOOKUP($A58,'Annex 2 EHV charges'!$D$11:$O$157,12,FALSE)=0,"",VLOOKUP($A58,'Annex 2 EHV charges'!$D$11:$O$157,12,FALSE)),"")</f>
        <v>7.0000000000000007E-2</v>
      </c>
    </row>
    <row r="59" spans="1:8" x14ac:dyDescent="0.2">
      <c r="A59" s="108">
        <f t="array" ref="A59">IFERROR(INDEX('Annex 2 EHV charges'!$D$11:$D$157, MATCH(0, IF(ISBLANK('Annex 2 EHV charges'!$D$11:$D$157),1, COUNTIF(A$10:$A58, 'Annex 2 EHV charges'!$D$11:$D$157)), 0)),"")</f>
        <v>947</v>
      </c>
      <c r="B59" s="110">
        <f>IF($A59="","",VLOOKUP($A59,'Annex 2 EHV charges'!$D$11:$O$157,2,0))</f>
        <v>947</v>
      </c>
      <c r="C59" s="108">
        <f>IF($A59="","",VLOOKUP($A59,'Annex 2 EHV charges'!$D$11:$O$157,3,0))</f>
        <v>2100041150842</v>
      </c>
      <c r="D59" s="110" t="str">
        <f>IF($A59="","",VLOOKUP($A59,'Annex 2 EHV charges'!$D$11:$O$157,4,0))</f>
        <v>LIDDLESTONE RIDGE 910</v>
      </c>
      <c r="E59" s="126" t="str">
        <f>IFERROR(IF(VLOOKUP($A59,'Annex 2 EHV charges'!$D$11:$O$157,9,FALSE)=0,"",VLOOKUP($A59,'Annex 2 EHV charges'!$D$11:$O$157,9,FALSE)),"")</f>
        <v/>
      </c>
      <c r="F59" s="127">
        <f>IFERROR(IF(VLOOKUP($A59,'Annex 2 EHV charges'!$D$11:$O$157,10,FALSE)=0,"",VLOOKUP($A59,'Annex 2 EHV charges'!$D$11:$O$157,10,FALSE)),"")</f>
        <v>428.24</v>
      </c>
      <c r="G59" s="128">
        <f>IFERROR(IF(VLOOKUP($A59,'Annex 2 EHV charges'!$D$11:$O$157,11,FALSE)=0,"",VLOOKUP($A59,'Annex 2 EHV charges'!$D$11:$O$157,11,FALSE)),"")</f>
        <v>7.0000000000000007E-2</v>
      </c>
      <c r="H59" s="128">
        <f>IFERROR(IF(VLOOKUP($A59,'Annex 2 EHV charges'!$D$11:$O$157,12,FALSE)=0,"",VLOOKUP($A59,'Annex 2 EHV charges'!$D$11:$O$157,12,FALSE)),"")</f>
        <v>7.0000000000000007E-2</v>
      </c>
    </row>
    <row r="60" spans="1:8" x14ac:dyDescent="0.2">
      <c r="A60" s="108">
        <f t="array" ref="A60">IFERROR(INDEX('Annex 2 EHV charges'!$D$11:$D$157, MATCH(0, IF(ISBLANK('Annex 2 EHV charges'!$D$11:$D$157),1, COUNTIF(A$10:$A59, 'Annex 2 EHV charges'!$D$11:$D$157)), 0)),"")</f>
        <v>948</v>
      </c>
      <c r="B60" s="110">
        <f>IF($A60="","",VLOOKUP($A60,'Annex 2 EHV charges'!$D$11:$O$157,2,0))</f>
        <v>948</v>
      </c>
      <c r="C60" s="108" t="str">
        <f>IF($A60="","",VLOOKUP($A60,'Annex 2 EHV charges'!$D$11:$O$157,3,0))</f>
        <v>2100041172109</v>
      </c>
      <c r="D60" s="110" t="str">
        <f>IF($A60="","",VLOOKUP($A60,'Annex 2 EHV charges'!$D$11:$O$157,4,0))</f>
        <v>GARN FARM 950</v>
      </c>
      <c r="E60" s="126" t="str">
        <f>IFERROR(IF(VLOOKUP($A60,'Annex 2 EHV charges'!$D$11:$O$157,9,FALSE)=0,"",VLOOKUP($A60,'Annex 2 EHV charges'!$D$11:$O$157,9,FALSE)),"")</f>
        <v/>
      </c>
      <c r="F60" s="127">
        <f>IFERROR(IF(VLOOKUP($A60,'Annex 2 EHV charges'!$D$11:$O$157,10,FALSE)=0,"",VLOOKUP($A60,'Annex 2 EHV charges'!$D$11:$O$157,10,FALSE)),"")</f>
        <v>430.48</v>
      </c>
      <c r="G60" s="128">
        <f>IFERROR(IF(VLOOKUP($A60,'Annex 2 EHV charges'!$D$11:$O$157,11,FALSE)=0,"",VLOOKUP($A60,'Annex 2 EHV charges'!$D$11:$O$157,11,FALSE)),"")</f>
        <v>7.0000000000000007E-2</v>
      </c>
      <c r="H60" s="128">
        <f>IFERROR(IF(VLOOKUP($A60,'Annex 2 EHV charges'!$D$11:$O$157,12,FALSE)=0,"",VLOOKUP($A60,'Annex 2 EHV charges'!$D$11:$O$157,12,FALSE)),"")</f>
        <v>7.0000000000000007E-2</v>
      </c>
    </row>
    <row r="61" spans="1:8" x14ac:dyDescent="0.2">
      <c r="A61" s="108">
        <f t="array" ref="A61">IFERROR(INDEX('Annex 2 EHV charges'!$D$11:$D$157, MATCH(0, IF(ISBLANK('Annex 2 EHV charges'!$D$11:$D$157),1, COUNTIF(A$10:$A60, 'Annex 2 EHV charges'!$D$11:$D$157)), 0)),"")</f>
        <v>7051</v>
      </c>
      <c r="B61" s="110">
        <f>IF($A61="","",VLOOKUP($A61,'Annex 2 EHV charges'!$D$11:$O$157,2,0))</f>
        <v>7051</v>
      </c>
      <c r="C61" s="108" t="str">
        <f>IF($A61="","",VLOOKUP($A61,'Annex 2 EHV charges'!$D$11:$O$157,3,0))</f>
        <v>CVA</v>
      </c>
      <c r="D61" s="110" t="str">
        <f>IF($A61="","",VLOOKUP($A61,'Annex 2 EHV charges'!$D$11:$O$157,4,0))</f>
        <v>Centrica</v>
      </c>
      <c r="E61" s="126" t="str">
        <f>IFERROR(IF(VLOOKUP($A61,'Annex 2 EHV charges'!$D$11:$O$157,9,FALSE)=0,"",VLOOKUP($A61,'Annex 2 EHV charges'!$D$11:$O$157,9,FALSE)),"")</f>
        <v/>
      </c>
      <c r="F61" s="127" t="str">
        <f>IFERROR(IF(VLOOKUP($A61,'Annex 2 EHV charges'!$D$11:$O$157,10,FALSE)=0,"",VLOOKUP($A61,'Annex 2 EHV charges'!$D$11:$O$157,10,FALSE)),"")</f>
        <v/>
      </c>
      <c r="G61" s="128" t="str">
        <f>IFERROR(IF(VLOOKUP($A61,'Annex 2 EHV charges'!$D$11:$O$157,11,FALSE)=0,"",VLOOKUP($A61,'Annex 2 EHV charges'!$D$11:$O$157,11,FALSE)),"")</f>
        <v/>
      </c>
      <c r="H61" s="128" t="str">
        <f>IFERROR(IF(VLOOKUP($A61,'Annex 2 EHV charges'!$D$11:$O$157,12,FALSE)=0,"",VLOOKUP($A61,'Annex 2 EHV charges'!$D$11:$O$157,12,FALSE)),"")</f>
        <v/>
      </c>
    </row>
    <row r="62" spans="1:8" x14ac:dyDescent="0.2">
      <c r="A62" s="108">
        <f t="array" ref="A62">IFERROR(INDEX('Annex 2 EHV charges'!$D$11:$D$157, MATCH(0, IF(ISBLANK('Annex 2 EHV charges'!$D$11:$D$157),1, COUNTIF(A$10:$A61, 'Annex 2 EHV charges'!$D$11:$D$157)), 0)),"")</f>
        <v>7159</v>
      </c>
      <c r="B62" s="110">
        <f>IF($A62="","",VLOOKUP($A62,'Annex 2 EHV charges'!$D$11:$O$157,2,0))</f>
        <v>7159</v>
      </c>
      <c r="C62" s="108" t="str">
        <f>IF($A62="","",VLOOKUP($A62,'Annex 2 EHV charges'!$D$11:$O$157,3,0))</f>
        <v>CVA</v>
      </c>
      <c r="D62" s="110" t="str">
        <f>IF($A62="","",VLOOKUP($A62,'Annex 2 EHV charges'!$D$11:$O$157,4,0))</f>
        <v>British Energy</v>
      </c>
      <c r="E62" s="126" t="str">
        <f>IFERROR(IF(VLOOKUP($A62,'Annex 2 EHV charges'!$D$11:$O$157,9,FALSE)=0,"",VLOOKUP($A62,'Annex 2 EHV charges'!$D$11:$O$157,9,FALSE)),"")</f>
        <v/>
      </c>
      <c r="F62" s="127" t="str">
        <f>IFERROR(IF(VLOOKUP($A62,'Annex 2 EHV charges'!$D$11:$O$157,10,FALSE)=0,"",VLOOKUP($A62,'Annex 2 EHV charges'!$D$11:$O$157,10,FALSE)),"")</f>
        <v/>
      </c>
      <c r="G62" s="128" t="str">
        <f>IFERROR(IF(VLOOKUP($A62,'Annex 2 EHV charges'!$D$11:$O$157,11,FALSE)=0,"",VLOOKUP($A62,'Annex 2 EHV charges'!$D$11:$O$157,11,FALSE)),"")</f>
        <v/>
      </c>
      <c r="H62" s="128" t="str">
        <f>IFERROR(IF(VLOOKUP($A62,'Annex 2 EHV charges'!$D$11:$O$157,12,FALSE)=0,"",VLOOKUP($A62,'Annex 2 EHV charges'!$D$11:$O$157,12,FALSE)),"")</f>
        <v/>
      </c>
    </row>
    <row r="63" spans="1:8" x14ac:dyDescent="0.2">
      <c r="A63" s="108">
        <f t="array" ref="A63">IFERROR(INDEX('Annex 2 EHV charges'!$D$11:$D$157, MATCH(0, IF(ISBLANK('Annex 2 EHV charges'!$D$11:$D$157),1, COUNTIF(A$10:$A62, 'Annex 2 EHV charges'!$D$11:$D$157)), 0)),"")</f>
        <v>7163</v>
      </c>
      <c r="B63" s="110">
        <f>IF($A63="","",VLOOKUP($A63,'Annex 2 EHV charges'!$D$11:$O$157,2,0))</f>
        <v>7163</v>
      </c>
      <c r="C63" s="108" t="str">
        <f>IF($A63="","",VLOOKUP($A63,'Annex 2 EHV charges'!$D$11:$O$157,3,0))</f>
        <v>CVA</v>
      </c>
      <c r="D63" s="110" t="str">
        <f>IF($A63="","",VLOOKUP($A63,'Annex 2 EHV charges'!$D$11:$O$157,4,0))</f>
        <v>Aberaman Park</v>
      </c>
      <c r="E63" s="126" t="str">
        <f>IFERROR(IF(VLOOKUP($A63,'Annex 2 EHV charges'!$D$11:$O$157,9,FALSE)=0,"",VLOOKUP($A63,'Annex 2 EHV charges'!$D$11:$O$157,9,FALSE)),"")</f>
        <v/>
      </c>
      <c r="F63" s="127" t="str">
        <f>IFERROR(IF(VLOOKUP($A63,'Annex 2 EHV charges'!$D$11:$O$157,10,FALSE)=0,"",VLOOKUP($A63,'Annex 2 EHV charges'!$D$11:$O$157,10,FALSE)),"")</f>
        <v/>
      </c>
      <c r="G63" s="128" t="str">
        <f>IFERROR(IF(VLOOKUP($A63,'Annex 2 EHV charges'!$D$11:$O$157,11,FALSE)=0,"",VLOOKUP($A63,'Annex 2 EHV charges'!$D$11:$O$157,11,FALSE)),"")</f>
        <v/>
      </c>
      <c r="H63" s="128" t="str">
        <f>IFERROR(IF(VLOOKUP($A63,'Annex 2 EHV charges'!$D$11:$O$157,12,FALSE)=0,"",VLOOKUP($A63,'Annex 2 EHV charges'!$D$11:$O$157,12,FALSE)),"")</f>
        <v/>
      </c>
    </row>
    <row r="64" spans="1:8" x14ac:dyDescent="0.2">
      <c r="A64" s="108" t="str">
        <f t="array" ref="A64">IFERROR(INDEX('Annex 2 EHV charges'!$D$11:$D$157, MATCH(0, IF(ISBLANK('Annex 2 EHV charges'!$D$11:$D$157),1, COUNTIF(A$10:$A63, 'Annex 2 EHV charges'!$D$11:$D$157)), 0)),"")</f>
        <v>New Export 1</v>
      </c>
      <c r="B64" s="110" t="str">
        <f>IF($A64="","",VLOOKUP($A64,'Annex 2 EHV charges'!$D$11:$O$157,2,0))</f>
        <v>New Export 1</v>
      </c>
      <c r="C64" s="108" t="str">
        <f>IF($A64="","",VLOOKUP($A64,'Annex 2 EHV charges'!$D$11:$O$157,3,0))</f>
        <v>New Export 1</v>
      </c>
      <c r="D64" s="110" t="str">
        <f>IF($A64="","",VLOOKUP($A64,'Annex 2 EHV charges'!$D$11:$O$157,4,0))</f>
        <v>ABERAMAN 954</v>
      </c>
      <c r="E64" s="126">
        <f>IFERROR(IF(VLOOKUP($A64,'Annex 2 EHV charges'!$D$11:$O$157,9,FALSE)=0,"",VLOOKUP($A64,'Annex 2 EHV charges'!$D$11:$O$157,9,FALSE)),"")</f>
        <v>-0.159</v>
      </c>
      <c r="F64" s="127">
        <f>IFERROR(IF(VLOOKUP($A64,'Annex 2 EHV charges'!$D$11:$O$157,10,FALSE)=0,"",VLOOKUP($A64,'Annex 2 EHV charges'!$D$11:$O$157,10,FALSE)),"")</f>
        <v>864.32</v>
      </c>
      <c r="G64" s="128">
        <f>IFERROR(IF(VLOOKUP($A64,'Annex 2 EHV charges'!$D$11:$O$157,11,FALSE)=0,"",VLOOKUP($A64,'Annex 2 EHV charges'!$D$11:$O$157,11,FALSE)),"")</f>
        <v>7.0000000000000007E-2</v>
      </c>
      <c r="H64" s="128">
        <f>IFERROR(IF(VLOOKUP($A64,'Annex 2 EHV charges'!$D$11:$O$157,12,FALSE)=0,"",VLOOKUP($A64,'Annex 2 EHV charges'!$D$11:$O$157,12,FALSE)),"")</f>
        <v>7.0000000000000007E-2</v>
      </c>
    </row>
    <row r="65" spans="1:8" x14ac:dyDescent="0.2">
      <c r="A65" s="108" t="str">
        <f t="array" ref="A65">IFERROR(INDEX('Annex 2 EHV charges'!$D$11:$D$157, MATCH(0, IF(ISBLANK('Annex 2 EHV charges'!$D$11:$D$157),1, COUNTIF(A$10:$A64, 'Annex 2 EHV charges'!$D$11:$D$157)), 0)),"")</f>
        <v>New Export 2</v>
      </c>
      <c r="B65" s="110" t="str">
        <f>IF($A65="","",VLOOKUP($A65,'Annex 2 EHV charges'!$D$11:$O$157,2,0))</f>
        <v>New Export 2</v>
      </c>
      <c r="C65" s="108" t="str">
        <f>IF($A65="","",VLOOKUP($A65,'Annex 2 EHV charges'!$D$11:$O$157,3,0))</f>
        <v>New Export 2</v>
      </c>
      <c r="D65" s="110" t="str">
        <f>IF($A65="","",VLOOKUP($A65,'Annex 2 EHV charges'!$D$11:$O$157,4,0))</f>
        <v>ABERGELLI FARM 922</v>
      </c>
      <c r="E65" s="126" t="str">
        <f>IFERROR(IF(VLOOKUP($A65,'Annex 2 EHV charges'!$D$11:$O$157,9,FALSE)=0,"",VLOOKUP($A65,'Annex 2 EHV charges'!$D$11:$O$157,9,FALSE)),"")</f>
        <v/>
      </c>
      <c r="F65" s="127">
        <f>IFERROR(IF(VLOOKUP($A65,'Annex 2 EHV charges'!$D$11:$O$157,10,FALSE)=0,"",VLOOKUP($A65,'Annex 2 EHV charges'!$D$11:$O$157,10,FALSE)),"")</f>
        <v>1721.16</v>
      </c>
      <c r="G65" s="128">
        <f>IFERROR(IF(VLOOKUP($A65,'Annex 2 EHV charges'!$D$11:$O$157,11,FALSE)=0,"",VLOOKUP($A65,'Annex 2 EHV charges'!$D$11:$O$157,11,FALSE)),"")</f>
        <v>7.0000000000000007E-2</v>
      </c>
      <c r="H65" s="128">
        <f>IFERROR(IF(VLOOKUP($A65,'Annex 2 EHV charges'!$D$11:$O$157,12,FALSE)=0,"",VLOOKUP($A65,'Annex 2 EHV charges'!$D$11:$O$157,12,FALSE)),"")</f>
        <v>7.0000000000000007E-2</v>
      </c>
    </row>
    <row r="66" spans="1:8" x14ac:dyDescent="0.2">
      <c r="A66" s="108" t="str">
        <f t="array" ref="A66">IFERROR(INDEX('Annex 2 EHV charges'!$D$11:$D$157, MATCH(0, IF(ISBLANK('Annex 2 EHV charges'!$D$11:$D$157),1, COUNTIF(A$10:$A65, 'Annex 2 EHV charges'!$D$11:$D$157)), 0)),"")</f>
        <v>New Export 3</v>
      </c>
      <c r="B66" s="110" t="str">
        <f>IF($A66="","",VLOOKUP($A66,'Annex 2 EHV charges'!$D$11:$O$157,2,0))</f>
        <v>New Export 3</v>
      </c>
      <c r="C66" s="108" t="str">
        <f>IF($A66="","",VLOOKUP($A66,'Annex 2 EHV charges'!$D$11:$O$157,3,0))</f>
        <v>New Export 3</v>
      </c>
      <c r="D66" s="110" t="str">
        <f>IF($A66="","",VLOOKUP($A66,'Annex 2 EHV charges'!$D$11:$O$157,4,0))</f>
        <v>BARRY STOR 950/957</v>
      </c>
      <c r="E66" s="126">
        <f>IFERROR(IF(VLOOKUP($A66,'Annex 2 EHV charges'!$D$11:$O$157,9,FALSE)=0,"",VLOOKUP($A66,'Annex 2 EHV charges'!$D$11:$O$157,9,FALSE)),"")</f>
        <v>-9.0999999999999998E-2</v>
      </c>
      <c r="F66" s="127">
        <f>IFERROR(IF(VLOOKUP($A66,'Annex 2 EHV charges'!$D$11:$O$157,10,FALSE)=0,"",VLOOKUP($A66,'Annex 2 EHV charges'!$D$11:$O$157,10,FALSE)),"")</f>
        <v>407.46</v>
      </c>
      <c r="G66" s="128">
        <f>IFERROR(IF(VLOOKUP($A66,'Annex 2 EHV charges'!$D$11:$O$157,11,FALSE)=0,"",VLOOKUP($A66,'Annex 2 EHV charges'!$D$11:$O$157,11,FALSE)),"")</f>
        <v>7.0000000000000007E-2</v>
      </c>
      <c r="H66" s="128">
        <f>IFERROR(IF(VLOOKUP($A66,'Annex 2 EHV charges'!$D$11:$O$157,12,FALSE)=0,"",VLOOKUP($A66,'Annex 2 EHV charges'!$D$11:$O$157,12,FALSE)),"")</f>
        <v>7.0000000000000007E-2</v>
      </c>
    </row>
    <row r="67" spans="1:8" x14ac:dyDescent="0.2">
      <c r="A67" s="108" t="str">
        <f t="array" ref="A67">IFERROR(INDEX('Annex 2 EHV charges'!$D$11:$D$157, MATCH(0, IF(ISBLANK('Annex 2 EHV charges'!$D$11:$D$157),1, COUNTIF(A$10:$A66, 'Annex 2 EHV charges'!$D$11:$D$157)), 0)),"")</f>
        <v>New Export 4</v>
      </c>
      <c r="B67" s="110" t="str">
        <f>IF($A67="","",VLOOKUP($A67,'Annex 2 EHV charges'!$D$11:$O$157,2,0))</f>
        <v>New Export 4</v>
      </c>
      <c r="C67" s="108" t="str">
        <f>IF($A67="","",VLOOKUP($A67,'Annex 2 EHV charges'!$D$11:$O$157,3,0))</f>
        <v>New Export 4</v>
      </c>
      <c r="D67" s="110" t="str">
        <f>IF($A67="","",VLOOKUP($A67,'Annex 2 EHV charges'!$D$11:$O$157,4,0))</f>
        <v>BEDLINOG 955</v>
      </c>
      <c r="E67" s="126" t="str">
        <f>IFERROR(IF(VLOOKUP($A67,'Annex 2 EHV charges'!$D$11:$O$157,9,FALSE)=0,"",VLOOKUP($A67,'Annex 2 EHV charges'!$D$11:$O$157,9,FALSE)),"")</f>
        <v/>
      </c>
      <c r="F67" s="127">
        <f>IFERROR(IF(VLOOKUP($A67,'Annex 2 EHV charges'!$D$11:$O$157,10,FALSE)=0,"",VLOOKUP($A67,'Annex 2 EHV charges'!$D$11:$O$157,10,FALSE)),"")</f>
        <v>478.29</v>
      </c>
      <c r="G67" s="128">
        <f>IFERROR(IF(VLOOKUP($A67,'Annex 2 EHV charges'!$D$11:$O$157,11,FALSE)=0,"",VLOOKUP($A67,'Annex 2 EHV charges'!$D$11:$O$157,11,FALSE)),"")</f>
        <v>7.0000000000000007E-2</v>
      </c>
      <c r="H67" s="128">
        <f>IFERROR(IF(VLOOKUP($A67,'Annex 2 EHV charges'!$D$11:$O$157,12,FALSE)=0,"",VLOOKUP($A67,'Annex 2 EHV charges'!$D$11:$O$157,12,FALSE)),"")</f>
        <v>7.0000000000000007E-2</v>
      </c>
    </row>
    <row r="68" spans="1:8" x14ac:dyDescent="0.2">
      <c r="A68" s="108" t="str">
        <f t="array" ref="A68">IFERROR(INDEX('Annex 2 EHV charges'!$D$11:$D$157, MATCH(0, IF(ISBLANK('Annex 2 EHV charges'!$D$11:$D$157),1, COUNTIF(A$10:$A67, 'Annex 2 EHV charges'!$D$11:$D$157)), 0)),"")</f>
        <v>New Export 5</v>
      </c>
      <c r="B68" s="110" t="str">
        <f>IF($A68="","",VLOOKUP($A68,'Annex 2 EHV charges'!$D$11:$O$157,2,0))</f>
        <v>New Export 5</v>
      </c>
      <c r="C68" s="108" t="str">
        <f>IF($A68="","",VLOOKUP($A68,'Annex 2 EHV charges'!$D$11:$O$157,3,0))</f>
        <v>New Export 5</v>
      </c>
      <c r="D68" s="110" t="str">
        <f>IF($A68="","",VLOOKUP($A68,'Annex 2 EHV charges'!$D$11:$O$157,4,0))</f>
        <v>BERTHLLWYD FARM 954</v>
      </c>
      <c r="E68" s="126" t="str">
        <f>IFERROR(IF(VLOOKUP($A68,'Annex 2 EHV charges'!$D$11:$O$157,9,FALSE)=0,"",VLOOKUP($A68,'Annex 2 EHV charges'!$D$11:$O$157,9,FALSE)),"")</f>
        <v/>
      </c>
      <c r="F68" s="127">
        <f>IFERROR(IF(VLOOKUP($A68,'Annex 2 EHV charges'!$D$11:$O$157,10,FALSE)=0,"",VLOOKUP($A68,'Annex 2 EHV charges'!$D$11:$O$157,10,FALSE)),"")</f>
        <v>531.82000000000005</v>
      </c>
      <c r="G68" s="128">
        <f>IFERROR(IF(VLOOKUP($A68,'Annex 2 EHV charges'!$D$11:$O$157,11,FALSE)=0,"",VLOOKUP($A68,'Annex 2 EHV charges'!$D$11:$O$157,11,FALSE)),"")</f>
        <v>7.0000000000000007E-2</v>
      </c>
      <c r="H68" s="128">
        <f>IFERROR(IF(VLOOKUP($A68,'Annex 2 EHV charges'!$D$11:$O$157,12,FALSE)=0,"",VLOOKUP($A68,'Annex 2 EHV charges'!$D$11:$O$157,12,FALSE)),"")</f>
        <v>7.0000000000000007E-2</v>
      </c>
    </row>
    <row r="69" spans="1:8" x14ac:dyDescent="0.2">
      <c r="A69" s="108" t="str">
        <f t="array" ref="A69">IFERROR(INDEX('Annex 2 EHV charges'!$D$11:$D$157, MATCH(0, IF(ISBLANK('Annex 2 EHV charges'!$D$11:$D$157),1, COUNTIF(A$10:$A68, 'Annex 2 EHV charges'!$D$11:$D$157)), 0)),"")</f>
        <v>New Export 6</v>
      </c>
      <c r="B69" s="110" t="str">
        <f>IF($A69="","",VLOOKUP($A69,'Annex 2 EHV charges'!$D$11:$O$157,2,0))</f>
        <v>New Export 6</v>
      </c>
      <c r="C69" s="108" t="str">
        <f>IF($A69="","",VLOOKUP($A69,'Annex 2 EHV charges'!$D$11:$O$157,3,0))</f>
        <v>New Export 6</v>
      </c>
      <c r="D69" s="110" t="str">
        <f>IF($A69="","",VLOOKUP($A69,'Annex 2 EHV charges'!$D$11:$O$157,4,0))</f>
        <v>BRYN CYRNAU ISAF 928</v>
      </c>
      <c r="E69" s="126" t="str">
        <f>IFERROR(IF(VLOOKUP($A69,'Annex 2 EHV charges'!$D$11:$O$157,9,FALSE)=0,"",VLOOKUP($A69,'Annex 2 EHV charges'!$D$11:$O$157,9,FALSE)),"")</f>
        <v/>
      </c>
      <c r="F69" s="127">
        <f>IFERROR(IF(VLOOKUP($A69,'Annex 2 EHV charges'!$D$11:$O$157,10,FALSE)=0,"",VLOOKUP($A69,'Annex 2 EHV charges'!$D$11:$O$157,10,FALSE)),"")</f>
        <v>570.11</v>
      </c>
      <c r="G69" s="128">
        <f>IFERROR(IF(VLOOKUP($A69,'Annex 2 EHV charges'!$D$11:$O$157,11,FALSE)=0,"",VLOOKUP($A69,'Annex 2 EHV charges'!$D$11:$O$157,11,FALSE)),"")</f>
        <v>7.0000000000000007E-2</v>
      </c>
      <c r="H69" s="128">
        <f>IFERROR(IF(VLOOKUP($A69,'Annex 2 EHV charges'!$D$11:$O$157,12,FALSE)=0,"",VLOOKUP($A69,'Annex 2 EHV charges'!$D$11:$O$157,12,FALSE)),"")</f>
        <v>7.0000000000000007E-2</v>
      </c>
    </row>
    <row r="70" spans="1:8" x14ac:dyDescent="0.2">
      <c r="A70" s="108" t="str">
        <f t="array" ref="A70">IFERROR(INDEX('Annex 2 EHV charges'!$D$11:$D$157, MATCH(0, IF(ISBLANK('Annex 2 EHV charges'!$D$11:$D$157),1, COUNTIF(A$10:$A69, 'Annex 2 EHV charges'!$D$11:$D$157)), 0)),"")</f>
        <v>New Export 7</v>
      </c>
      <c r="B70" s="110" t="str">
        <f>IF($A70="","",VLOOKUP($A70,'Annex 2 EHV charges'!$D$11:$O$157,2,0))</f>
        <v>New Export 7</v>
      </c>
      <c r="C70" s="108" t="str">
        <f>IF($A70="","",VLOOKUP($A70,'Annex 2 EHV charges'!$D$11:$O$157,3,0))</f>
        <v>New Export 7</v>
      </c>
      <c r="D70" s="110" t="str">
        <f>IF($A70="","",VLOOKUP($A70,'Annex 2 EHV charges'!$D$11:$O$157,4,0))</f>
        <v>BRYNTEG FARM 924</v>
      </c>
      <c r="E70" s="126" t="str">
        <f>IFERROR(IF(VLOOKUP($A70,'Annex 2 EHV charges'!$D$11:$O$157,9,FALSE)=0,"",VLOOKUP($A70,'Annex 2 EHV charges'!$D$11:$O$157,9,FALSE)),"")</f>
        <v/>
      </c>
      <c r="F70" s="127">
        <f>IFERROR(IF(VLOOKUP($A70,'Annex 2 EHV charges'!$D$11:$O$157,10,FALSE)=0,"",VLOOKUP($A70,'Annex 2 EHV charges'!$D$11:$O$157,10,FALSE)),"")</f>
        <v>419.18</v>
      </c>
      <c r="G70" s="128">
        <f>IFERROR(IF(VLOOKUP($A70,'Annex 2 EHV charges'!$D$11:$O$157,11,FALSE)=0,"",VLOOKUP($A70,'Annex 2 EHV charges'!$D$11:$O$157,11,FALSE)),"")</f>
        <v>7.0000000000000007E-2</v>
      </c>
      <c r="H70" s="128">
        <f>IFERROR(IF(VLOOKUP($A70,'Annex 2 EHV charges'!$D$11:$O$157,12,FALSE)=0,"",VLOOKUP($A70,'Annex 2 EHV charges'!$D$11:$O$157,12,FALSE)),"")</f>
        <v>7.0000000000000007E-2</v>
      </c>
    </row>
    <row r="71" spans="1:8" x14ac:dyDescent="0.2">
      <c r="A71" s="108" t="str">
        <f t="array" ref="A71">IFERROR(INDEX('Annex 2 EHV charges'!$D$11:$D$157, MATCH(0, IF(ISBLANK('Annex 2 EHV charges'!$D$11:$D$157),1, COUNTIF(A$10:$A70, 'Annex 2 EHV charges'!$D$11:$D$157)), 0)),"")</f>
        <v>New Export 8</v>
      </c>
      <c r="B71" s="110" t="str">
        <f>IF($A71="","",VLOOKUP($A71,'Annex 2 EHV charges'!$D$11:$O$157,2,0))</f>
        <v>New Export 8</v>
      </c>
      <c r="C71" s="108" t="str">
        <f>IF($A71="","",VLOOKUP($A71,'Annex 2 EHV charges'!$D$11:$O$157,3,0))</f>
        <v>New Export 8</v>
      </c>
      <c r="D71" s="110" t="str">
        <f>IF($A71="","",VLOOKUP($A71,'Annex 2 EHV charges'!$D$11:$O$157,4,0))</f>
        <v>CEFN BETINGAU 922</v>
      </c>
      <c r="E71" s="126" t="str">
        <f>IFERROR(IF(VLOOKUP($A71,'Annex 2 EHV charges'!$D$11:$O$157,9,FALSE)=0,"",VLOOKUP($A71,'Annex 2 EHV charges'!$D$11:$O$157,9,FALSE)),"")</f>
        <v/>
      </c>
      <c r="F71" s="127">
        <f>IFERROR(IF(VLOOKUP($A71,'Annex 2 EHV charges'!$D$11:$O$157,10,FALSE)=0,"",VLOOKUP($A71,'Annex 2 EHV charges'!$D$11:$O$157,10,FALSE)),"")</f>
        <v>771.21</v>
      </c>
      <c r="G71" s="128">
        <f>IFERROR(IF(VLOOKUP($A71,'Annex 2 EHV charges'!$D$11:$O$157,11,FALSE)=0,"",VLOOKUP($A71,'Annex 2 EHV charges'!$D$11:$O$157,11,FALSE)),"")</f>
        <v>7.0000000000000007E-2</v>
      </c>
      <c r="H71" s="128">
        <f>IFERROR(IF(VLOOKUP($A71,'Annex 2 EHV charges'!$D$11:$O$157,12,FALSE)=0,"",VLOOKUP($A71,'Annex 2 EHV charges'!$D$11:$O$157,12,FALSE)),"")</f>
        <v>7.0000000000000007E-2</v>
      </c>
    </row>
    <row r="72" spans="1:8" x14ac:dyDescent="0.2">
      <c r="A72" s="108" t="str">
        <f t="array" ref="A72">IFERROR(INDEX('Annex 2 EHV charges'!$D$11:$D$157, MATCH(0, IF(ISBLANK('Annex 2 EHV charges'!$D$11:$D$157),1, COUNTIF(A$10:$A71, 'Annex 2 EHV charges'!$D$11:$D$157)), 0)),"")</f>
        <v>New Export 9</v>
      </c>
      <c r="B72" s="110" t="str">
        <f>IF($A72="","",VLOOKUP($A72,'Annex 2 EHV charges'!$D$11:$O$157,2,0))</f>
        <v>New Export 9</v>
      </c>
      <c r="C72" s="108" t="str">
        <f>IF($A72="","",VLOOKUP($A72,'Annex 2 EHV charges'!$D$11:$O$157,3,0))</f>
        <v>New Export 9</v>
      </c>
      <c r="D72" s="110" t="str">
        <f>IF($A72="","",VLOOKUP($A72,'Annex 2 EHV charges'!$D$11:$O$157,4,0))</f>
        <v>CLAWDD DU 33KV GEN</v>
      </c>
      <c r="E72" s="126" t="str">
        <f>IFERROR(IF(VLOOKUP($A72,'Annex 2 EHV charges'!$D$11:$O$157,9,FALSE)=0,"",VLOOKUP($A72,'Annex 2 EHV charges'!$D$11:$O$157,9,FALSE)),"")</f>
        <v/>
      </c>
      <c r="F72" s="127">
        <f>IFERROR(IF(VLOOKUP($A72,'Annex 2 EHV charges'!$D$11:$O$157,10,FALSE)=0,"",VLOOKUP($A72,'Annex 2 EHV charges'!$D$11:$O$157,10,FALSE)),"")</f>
        <v>426.38</v>
      </c>
      <c r="G72" s="128">
        <f>IFERROR(IF(VLOOKUP($A72,'Annex 2 EHV charges'!$D$11:$O$157,11,FALSE)=0,"",VLOOKUP($A72,'Annex 2 EHV charges'!$D$11:$O$157,11,FALSE)),"")</f>
        <v>7.0000000000000007E-2</v>
      </c>
      <c r="H72" s="128">
        <f>IFERROR(IF(VLOOKUP($A72,'Annex 2 EHV charges'!$D$11:$O$157,12,FALSE)=0,"",VLOOKUP($A72,'Annex 2 EHV charges'!$D$11:$O$157,12,FALSE)),"")</f>
        <v>7.0000000000000007E-2</v>
      </c>
    </row>
    <row r="73" spans="1:8" x14ac:dyDescent="0.2">
      <c r="A73" s="108" t="str">
        <f t="array" ref="A73">IFERROR(INDEX('Annex 2 EHV charges'!$D$11:$D$157, MATCH(0, IF(ISBLANK('Annex 2 EHV charges'!$D$11:$D$157),1, COUNTIF(A$10:$A72, 'Annex 2 EHV charges'!$D$11:$D$157)), 0)),"")</f>
        <v>New Export 10</v>
      </c>
      <c r="B73" s="110" t="str">
        <f>IF($A73="","",VLOOKUP($A73,'Annex 2 EHV charges'!$D$11:$O$157,2,0))</f>
        <v>New Export 10</v>
      </c>
      <c r="C73" s="108" t="str">
        <f>IF($A73="","",VLOOKUP($A73,'Annex 2 EHV charges'!$D$11:$O$157,3,0))</f>
        <v>New Export 10</v>
      </c>
      <c r="D73" s="110" t="str">
        <f>IF($A73="","",VLOOKUP($A73,'Annex 2 EHV charges'!$D$11:$O$157,4,0))</f>
        <v>CLUNGWYN 928</v>
      </c>
      <c r="E73" s="126" t="str">
        <f>IFERROR(IF(VLOOKUP($A73,'Annex 2 EHV charges'!$D$11:$O$157,9,FALSE)=0,"",VLOOKUP($A73,'Annex 2 EHV charges'!$D$11:$O$157,9,FALSE)),"")</f>
        <v/>
      </c>
      <c r="F73" s="127">
        <f>IFERROR(IF(VLOOKUP($A73,'Annex 2 EHV charges'!$D$11:$O$157,10,FALSE)=0,"",VLOOKUP($A73,'Annex 2 EHV charges'!$D$11:$O$157,10,FALSE)),"")</f>
        <v>865.45</v>
      </c>
      <c r="G73" s="128">
        <f>IFERROR(IF(VLOOKUP($A73,'Annex 2 EHV charges'!$D$11:$O$157,11,FALSE)=0,"",VLOOKUP($A73,'Annex 2 EHV charges'!$D$11:$O$157,11,FALSE)),"")</f>
        <v>7.0000000000000007E-2</v>
      </c>
      <c r="H73" s="128">
        <f>IFERROR(IF(VLOOKUP($A73,'Annex 2 EHV charges'!$D$11:$O$157,12,FALSE)=0,"",VLOOKUP($A73,'Annex 2 EHV charges'!$D$11:$O$157,12,FALSE)),"")</f>
        <v>7.0000000000000007E-2</v>
      </c>
    </row>
    <row r="74" spans="1:8" x14ac:dyDescent="0.2">
      <c r="A74" s="108" t="str">
        <f t="array" ref="A74">IFERROR(INDEX('Annex 2 EHV charges'!$D$11:$D$157, MATCH(0, IF(ISBLANK('Annex 2 EHV charges'!$D$11:$D$157),1, COUNTIF(A$10:$A73, 'Annex 2 EHV charges'!$D$11:$D$157)), 0)),"")</f>
        <v>New Export 11</v>
      </c>
      <c r="B74" s="110" t="str">
        <f>IF($A74="","",VLOOKUP($A74,'Annex 2 EHV charges'!$D$11:$O$157,2,0))</f>
        <v>New Export 11</v>
      </c>
      <c r="C74" s="108" t="str">
        <f>IF($A74="","",VLOOKUP($A74,'Annex 2 EHV charges'!$D$11:$O$157,3,0))</f>
        <v>New Export 11</v>
      </c>
      <c r="D74" s="110" t="str">
        <f>IF($A74="","",VLOOKUP($A74,'Annex 2 EHV charges'!$D$11:$O$157,4,0))</f>
        <v>CRUGMORE FARM 928</v>
      </c>
      <c r="E74" s="126" t="str">
        <f>IFERROR(IF(VLOOKUP($A74,'Annex 2 EHV charges'!$D$11:$O$157,9,FALSE)=0,"",VLOOKUP($A74,'Annex 2 EHV charges'!$D$11:$O$157,9,FALSE)),"")</f>
        <v/>
      </c>
      <c r="F74" s="127">
        <f>IFERROR(IF(VLOOKUP($A74,'Annex 2 EHV charges'!$D$11:$O$157,10,FALSE)=0,"",VLOOKUP($A74,'Annex 2 EHV charges'!$D$11:$O$157,10,FALSE)),"")</f>
        <v>715.12</v>
      </c>
      <c r="G74" s="128">
        <f>IFERROR(IF(VLOOKUP($A74,'Annex 2 EHV charges'!$D$11:$O$157,11,FALSE)=0,"",VLOOKUP($A74,'Annex 2 EHV charges'!$D$11:$O$157,11,FALSE)),"")</f>
        <v>7.0000000000000007E-2</v>
      </c>
      <c r="H74" s="128">
        <f>IFERROR(IF(VLOOKUP($A74,'Annex 2 EHV charges'!$D$11:$O$157,12,FALSE)=0,"",VLOOKUP($A74,'Annex 2 EHV charges'!$D$11:$O$157,12,FALSE)),"")</f>
        <v>7.0000000000000007E-2</v>
      </c>
    </row>
    <row r="75" spans="1:8" x14ac:dyDescent="0.2">
      <c r="A75" s="108" t="str">
        <f t="array" ref="A75">IFERROR(INDEX('Annex 2 EHV charges'!$D$11:$D$157, MATCH(0, IF(ISBLANK('Annex 2 EHV charges'!$D$11:$D$157),1, COUNTIF(A$10:$A74, 'Annex 2 EHV charges'!$D$11:$D$157)), 0)),"")</f>
        <v>New Export 12</v>
      </c>
      <c r="B75" s="110" t="str">
        <f>IF($A75="","",VLOOKUP($A75,'Annex 2 EHV charges'!$D$11:$O$157,2,0))</f>
        <v>New Export 12</v>
      </c>
      <c r="C75" s="108" t="str">
        <f>IF($A75="","",VLOOKUP($A75,'Annex 2 EHV charges'!$D$11:$O$157,3,0))</f>
        <v>New Export 12</v>
      </c>
      <c r="D75" s="110" t="str">
        <f>IF($A75="","",VLOOKUP($A75,'Annex 2 EHV charges'!$D$11:$O$157,4,0))</f>
        <v>DAFEN PARK 924</v>
      </c>
      <c r="E75" s="126">
        <f>IFERROR(IF(VLOOKUP($A75,'Annex 2 EHV charges'!$D$11:$O$157,9,FALSE)=0,"",VLOOKUP($A75,'Annex 2 EHV charges'!$D$11:$O$157,9,FALSE)),"")</f>
        <v>-1.4019999999999999</v>
      </c>
      <c r="F75" s="127">
        <f>IFERROR(IF(VLOOKUP($A75,'Annex 2 EHV charges'!$D$11:$O$157,10,FALSE)=0,"",VLOOKUP($A75,'Annex 2 EHV charges'!$D$11:$O$157,10,FALSE)),"")</f>
        <v>121.85</v>
      </c>
      <c r="G75" s="128">
        <f>IFERROR(IF(VLOOKUP($A75,'Annex 2 EHV charges'!$D$11:$O$157,11,FALSE)=0,"",VLOOKUP($A75,'Annex 2 EHV charges'!$D$11:$O$157,11,FALSE)),"")</f>
        <v>7.0000000000000007E-2</v>
      </c>
      <c r="H75" s="128">
        <f>IFERROR(IF(VLOOKUP($A75,'Annex 2 EHV charges'!$D$11:$O$157,12,FALSE)=0,"",VLOOKUP($A75,'Annex 2 EHV charges'!$D$11:$O$157,12,FALSE)),"")</f>
        <v>7.0000000000000007E-2</v>
      </c>
    </row>
    <row r="76" spans="1:8" x14ac:dyDescent="0.2">
      <c r="A76" s="108" t="str">
        <f t="array" ref="A76">IFERROR(INDEX('Annex 2 EHV charges'!$D$11:$D$157, MATCH(0, IF(ISBLANK('Annex 2 EHV charges'!$D$11:$D$157),1, COUNTIF(A$10:$A75, 'Annex 2 EHV charges'!$D$11:$D$157)), 0)),"")</f>
        <v>New Export 13</v>
      </c>
      <c r="B76" s="110" t="str">
        <f>IF($A76="","",VLOOKUP($A76,'Annex 2 EHV charges'!$D$11:$O$157,2,0))</f>
        <v>New Export 13</v>
      </c>
      <c r="C76" s="108" t="str">
        <f>IF($A76="","",VLOOKUP($A76,'Annex 2 EHV charges'!$D$11:$O$157,3,0))</f>
        <v>New Export 13</v>
      </c>
      <c r="D76" s="110" t="str">
        <f>IF($A76="","",VLOOKUP($A76,'Annex 2 EHV charges'!$D$11:$O$157,4,0))</f>
        <v>FENTON FARM 910/911</v>
      </c>
      <c r="E76" s="126" t="str">
        <f>IFERROR(IF(VLOOKUP($A76,'Annex 2 EHV charges'!$D$11:$O$157,9,FALSE)=0,"",VLOOKUP($A76,'Annex 2 EHV charges'!$D$11:$O$157,9,FALSE)),"")</f>
        <v/>
      </c>
      <c r="F76" s="127">
        <f>IFERROR(IF(VLOOKUP($A76,'Annex 2 EHV charges'!$D$11:$O$157,10,FALSE)=0,"",VLOOKUP($A76,'Annex 2 EHV charges'!$D$11:$O$157,10,FALSE)),"")</f>
        <v>692.62</v>
      </c>
      <c r="G76" s="128">
        <f>IFERROR(IF(VLOOKUP($A76,'Annex 2 EHV charges'!$D$11:$O$157,11,FALSE)=0,"",VLOOKUP($A76,'Annex 2 EHV charges'!$D$11:$O$157,11,FALSE)),"")</f>
        <v>7.0000000000000007E-2</v>
      </c>
      <c r="H76" s="128">
        <f>IFERROR(IF(VLOOKUP($A76,'Annex 2 EHV charges'!$D$11:$O$157,12,FALSE)=0,"",VLOOKUP($A76,'Annex 2 EHV charges'!$D$11:$O$157,12,FALSE)),"")</f>
        <v>7.0000000000000007E-2</v>
      </c>
    </row>
    <row r="77" spans="1:8" x14ac:dyDescent="0.2">
      <c r="A77" s="108" t="str">
        <f t="array" ref="A77">IFERROR(INDEX('Annex 2 EHV charges'!$D$11:$D$157, MATCH(0, IF(ISBLANK('Annex 2 EHV charges'!$D$11:$D$157),1, COUNTIF(A$10:$A76, 'Annex 2 EHV charges'!$D$11:$D$157)), 0)),"")</f>
        <v>New Export 14</v>
      </c>
      <c r="B77" s="110" t="str">
        <f>IF($A77="","",VLOOKUP($A77,'Annex 2 EHV charges'!$D$11:$O$157,2,0))</f>
        <v>New Export 14</v>
      </c>
      <c r="C77" s="108" t="str">
        <f>IF($A77="","",VLOOKUP($A77,'Annex 2 EHV charges'!$D$11:$O$157,3,0))</f>
        <v>New Export 14</v>
      </c>
      <c r="D77" s="110" t="str">
        <f>IF($A77="","",VLOOKUP($A77,'Annex 2 EHV charges'!$D$11:$O$157,4,0))</f>
        <v>HAFOD Y DAFAL 983</v>
      </c>
      <c r="E77" s="126" t="str">
        <f>IFERROR(IF(VLOOKUP($A77,'Annex 2 EHV charges'!$D$11:$O$157,9,FALSE)=0,"",VLOOKUP($A77,'Annex 2 EHV charges'!$D$11:$O$157,9,FALSE)),"")</f>
        <v/>
      </c>
      <c r="F77" s="127">
        <f>IFERROR(IF(VLOOKUP($A77,'Annex 2 EHV charges'!$D$11:$O$157,10,FALSE)=0,"",VLOOKUP($A77,'Annex 2 EHV charges'!$D$11:$O$157,10,FALSE)),"")</f>
        <v>1133.0899999999999</v>
      </c>
      <c r="G77" s="128">
        <f>IFERROR(IF(VLOOKUP($A77,'Annex 2 EHV charges'!$D$11:$O$157,11,FALSE)=0,"",VLOOKUP($A77,'Annex 2 EHV charges'!$D$11:$O$157,11,FALSE)),"")</f>
        <v>7.0000000000000007E-2</v>
      </c>
      <c r="H77" s="128">
        <f>IFERROR(IF(VLOOKUP($A77,'Annex 2 EHV charges'!$D$11:$O$157,12,FALSE)=0,"",VLOOKUP($A77,'Annex 2 EHV charges'!$D$11:$O$157,12,FALSE)),"")</f>
        <v>7.0000000000000007E-2</v>
      </c>
    </row>
    <row r="78" spans="1:8" x14ac:dyDescent="0.2">
      <c r="A78" s="108" t="str">
        <f t="array" ref="A78">IFERROR(INDEX('Annex 2 EHV charges'!$D$11:$D$157, MATCH(0, IF(ISBLANK('Annex 2 EHV charges'!$D$11:$D$157),1, COUNTIF(A$10:$A77, 'Annex 2 EHV charges'!$D$11:$D$157)), 0)),"")</f>
        <v>New Export 15</v>
      </c>
      <c r="B78" s="110" t="str">
        <f>IF($A78="","",VLOOKUP($A78,'Annex 2 EHV charges'!$D$11:$O$157,2,0))</f>
        <v>New Export 15</v>
      </c>
      <c r="C78" s="108" t="str">
        <f>IF($A78="","",VLOOKUP($A78,'Annex 2 EHV charges'!$D$11:$O$157,3,0))</f>
        <v>New Export 15</v>
      </c>
      <c r="D78" s="110" t="str">
        <f>IF($A78="","",VLOOKUP($A78,'Annex 2 EHV charges'!$D$11:$O$157,4,0))</f>
        <v>HENDAI FARM 955</v>
      </c>
      <c r="E78" s="126" t="str">
        <f>IFERROR(IF(VLOOKUP($A78,'Annex 2 EHV charges'!$D$11:$O$157,9,FALSE)=0,"",VLOOKUP($A78,'Annex 2 EHV charges'!$D$11:$O$157,9,FALSE)),"")</f>
        <v/>
      </c>
      <c r="F78" s="127">
        <f>IFERROR(IF(VLOOKUP($A78,'Annex 2 EHV charges'!$D$11:$O$157,10,FALSE)=0,"",VLOOKUP($A78,'Annex 2 EHV charges'!$D$11:$O$157,10,FALSE)),"")</f>
        <v>607.03</v>
      </c>
      <c r="G78" s="128">
        <f>IFERROR(IF(VLOOKUP($A78,'Annex 2 EHV charges'!$D$11:$O$157,11,FALSE)=0,"",VLOOKUP($A78,'Annex 2 EHV charges'!$D$11:$O$157,11,FALSE)),"")</f>
        <v>7.0000000000000007E-2</v>
      </c>
      <c r="H78" s="128">
        <f>IFERROR(IF(VLOOKUP($A78,'Annex 2 EHV charges'!$D$11:$O$157,12,FALSE)=0,"",VLOOKUP($A78,'Annex 2 EHV charges'!$D$11:$O$157,12,FALSE)),"")</f>
        <v>7.0000000000000007E-2</v>
      </c>
    </row>
    <row r="79" spans="1:8" x14ac:dyDescent="0.2">
      <c r="A79" s="108" t="str">
        <f t="array" ref="A79">IFERROR(INDEX('Annex 2 EHV charges'!$D$11:$D$157, MATCH(0, IF(ISBLANK('Annex 2 EHV charges'!$D$11:$D$157),1, COUNTIF(A$10:$A78, 'Annex 2 EHV charges'!$D$11:$D$157)), 0)),"")</f>
        <v>New Export 16</v>
      </c>
      <c r="B79" s="110" t="str">
        <f>IF($A79="","",VLOOKUP($A79,'Annex 2 EHV charges'!$D$11:$O$157,2,0))</f>
        <v>New Export 16</v>
      </c>
      <c r="C79" s="108" t="str">
        <f>IF($A79="","",VLOOKUP($A79,'Annex 2 EHV charges'!$D$11:$O$157,3,0))</f>
        <v>New Export 16</v>
      </c>
      <c r="D79" s="110" t="str">
        <f>IF($A79="","",VLOOKUP($A79,'Annex 2 EHV charges'!$D$11:$O$157,4,0))</f>
        <v>HENDRE FAWR FARM 956</v>
      </c>
      <c r="E79" s="126" t="str">
        <f>IFERROR(IF(VLOOKUP($A79,'Annex 2 EHV charges'!$D$11:$O$157,9,FALSE)=0,"",VLOOKUP($A79,'Annex 2 EHV charges'!$D$11:$O$157,9,FALSE)),"")</f>
        <v/>
      </c>
      <c r="F79" s="127">
        <f>IFERROR(IF(VLOOKUP($A79,'Annex 2 EHV charges'!$D$11:$O$157,10,FALSE)=0,"",VLOOKUP($A79,'Annex 2 EHV charges'!$D$11:$O$157,10,FALSE)),"")</f>
        <v>533.44000000000005</v>
      </c>
      <c r="G79" s="128">
        <f>IFERROR(IF(VLOOKUP($A79,'Annex 2 EHV charges'!$D$11:$O$157,11,FALSE)=0,"",VLOOKUP($A79,'Annex 2 EHV charges'!$D$11:$O$157,11,FALSE)),"")</f>
        <v>7.0000000000000007E-2</v>
      </c>
      <c r="H79" s="128">
        <f>IFERROR(IF(VLOOKUP($A79,'Annex 2 EHV charges'!$D$11:$O$157,12,FALSE)=0,"",VLOOKUP($A79,'Annex 2 EHV charges'!$D$11:$O$157,12,FALSE)),"")</f>
        <v>7.0000000000000007E-2</v>
      </c>
    </row>
    <row r="80" spans="1:8" x14ac:dyDescent="0.2">
      <c r="A80" s="108" t="str">
        <f t="array" ref="A80">IFERROR(INDEX('Annex 2 EHV charges'!$D$11:$D$157, MATCH(0, IF(ISBLANK('Annex 2 EHV charges'!$D$11:$D$157),1, COUNTIF(A$10:$A79, 'Annex 2 EHV charges'!$D$11:$D$157)), 0)),"")</f>
        <v>New Export 17</v>
      </c>
      <c r="B80" s="110" t="str">
        <f>IF($A80="","",VLOOKUP($A80,'Annex 2 EHV charges'!$D$11:$O$157,2,0))</f>
        <v>New Export 17</v>
      </c>
      <c r="C80" s="108" t="str">
        <f>IF($A80="","",VLOOKUP($A80,'Annex 2 EHV charges'!$D$11:$O$157,3,0))</f>
        <v>New Export 17</v>
      </c>
      <c r="D80" s="110" t="str">
        <f>IF($A80="","",VLOOKUP($A80,'Annex 2 EHV charges'!$D$11:$O$157,4,0))</f>
        <v>JESUS COLLEGE 950</v>
      </c>
      <c r="E80" s="126" t="str">
        <f>IFERROR(IF(VLOOKUP($A80,'Annex 2 EHV charges'!$D$11:$O$157,9,FALSE)=0,"",VLOOKUP($A80,'Annex 2 EHV charges'!$D$11:$O$157,9,FALSE)),"")</f>
        <v/>
      </c>
      <c r="F80" s="127">
        <f>IFERROR(IF(VLOOKUP($A80,'Annex 2 EHV charges'!$D$11:$O$157,10,FALSE)=0,"",VLOOKUP($A80,'Annex 2 EHV charges'!$D$11:$O$157,10,FALSE)),"")</f>
        <v>508.65</v>
      </c>
      <c r="G80" s="128">
        <f>IFERROR(IF(VLOOKUP($A80,'Annex 2 EHV charges'!$D$11:$O$157,11,FALSE)=0,"",VLOOKUP($A80,'Annex 2 EHV charges'!$D$11:$O$157,11,FALSE)),"")</f>
        <v>7.0000000000000007E-2</v>
      </c>
      <c r="H80" s="128">
        <f>IFERROR(IF(VLOOKUP($A80,'Annex 2 EHV charges'!$D$11:$O$157,12,FALSE)=0,"",VLOOKUP($A80,'Annex 2 EHV charges'!$D$11:$O$157,12,FALSE)),"")</f>
        <v>7.0000000000000007E-2</v>
      </c>
    </row>
    <row r="81" spans="1:8" x14ac:dyDescent="0.2">
      <c r="A81" s="108" t="str">
        <f t="array" ref="A81">IFERROR(INDEX('Annex 2 EHV charges'!$D$11:$D$157, MATCH(0, IF(ISBLANK('Annex 2 EHV charges'!$D$11:$D$157),1, COUNTIF(A$10:$A80, 'Annex 2 EHV charges'!$D$11:$D$157)), 0)),"")</f>
        <v>New Export 18</v>
      </c>
      <c r="B81" s="110" t="str">
        <f>IF($A81="","",VLOOKUP($A81,'Annex 2 EHV charges'!$D$11:$O$157,2,0))</f>
        <v>New Export 18</v>
      </c>
      <c r="C81" s="108" t="str">
        <f>IF($A81="","",VLOOKUP($A81,'Annex 2 EHV charges'!$D$11:$O$157,3,0))</f>
        <v>New Export 18</v>
      </c>
      <c r="D81" s="110" t="str">
        <f>IF($A81="","",VLOOKUP($A81,'Annex 2 EHV charges'!$D$11:$O$157,4,0))</f>
        <v>LANGTON FARM 911</v>
      </c>
      <c r="E81" s="126" t="str">
        <f>IFERROR(IF(VLOOKUP($A81,'Annex 2 EHV charges'!$D$11:$O$157,9,FALSE)=0,"",VLOOKUP($A81,'Annex 2 EHV charges'!$D$11:$O$157,9,FALSE)),"")</f>
        <v/>
      </c>
      <c r="F81" s="127">
        <f>IFERROR(IF(VLOOKUP($A81,'Annex 2 EHV charges'!$D$11:$O$157,10,FALSE)=0,"",VLOOKUP($A81,'Annex 2 EHV charges'!$D$11:$O$157,10,FALSE)),"")</f>
        <v>126.26</v>
      </c>
      <c r="G81" s="128">
        <f>IFERROR(IF(VLOOKUP($A81,'Annex 2 EHV charges'!$D$11:$O$157,11,FALSE)=0,"",VLOOKUP($A81,'Annex 2 EHV charges'!$D$11:$O$157,11,FALSE)),"")</f>
        <v>7.0000000000000007E-2</v>
      </c>
      <c r="H81" s="128">
        <f>IFERROR(IF(VLOOKUP($A81,'Annex 2 EHV charges'!$D$11:$O$157,12,FALSE)=0,"",VLOOKUP($A81,'Annex 2 EHV charges'!$D$11:$O$157,12,FALSE)),"")</f>
        <v>7.0000000000000007E-2</v>
      </c>
    </row>
    <row r="82" spans="1:8" x14ac:dyDescent="0.2">
      <c r="A82" s="108" t="str">
        <f t="array" ref="A82">IFERROR(INDEX('Annex 2 EHV charges'!$D$11:$D$157, MATCH(0, IF(ISBLANK('Annex 2 EHV charges'!$D$11:$D$157),1, COUNTIF(A$10:$A81, 'Annex 2 EHV charges'!$D$11:$D$157)), 0)),"")</f>
        <v>New Export 19</v>
      </c>
      <c r="B82" s="110" t="str">
        <f>IF($A82="","",VLOOKUP($A82,'Annex 2 EHV charges'!$D$11:$O$157,2,0))</f>
        <v>New Export 19</v>
      </c>
      <c r="C82" s="108" t="str">
        <f>IF($A82="","",VLOOKUP($A82,'Annex 2 EHV charges'!$D$11:$O$157,3,0))</f>
        <v>New Export 19</v>
      </c>
      <c r="D82" s="110" t="str">
        <f>IF($A82="","",VLOOKUP($A82,'Annex 2 EHV charges'!$D$11:$O$157,4,0))</f>
        <v>LLWYNDDU #2 928</v>
      </c>
      <c r="E82" s="126" t="str">
        <f>IFERROR(IF(VLOOKUP($A82,'Annex 2 EHV charges'!$D$11:$O$157,9,FALSE)=0,"",VLOOKUP($A82,'Annex 2 EHV charges'!$D$11:$O$157,9,FALSE)),"")</f>
        <v/>
      </c>
      <c r="F82" s="127">
        <f>IFERROR(IF(VLOOKUP($A82,'Annex 2 EHV charges'!$D$11:$O$157,10,FALSE)=0,"",VLOOKUP($A82,'Annex 2 EHV charges'!$D$11:$O$157,10,FALSE)),"")</f>
        <v>420.15</v>
      </c>
      <c r="G82" s="128">
        <f>IFERROR(IF(VLOOKUP($A82,'Annex 2 EHV charges'!$D$11:$O$157,11,FALSE)=0,"",VLOOKUP($A82,'Annex 2 EHV charges'!$D$11:$O$157,11,FALSE)),"")</f>
        <v>7.0000000000000007E-2</v>
      </c>
      <c r="H82" s="128">
        <f>IFERROR(IF(VLOOKUP($A82,'Annex 2 EHV charges'!$D$11:$O$157,12,FALSE)=0,"",VLOOKUP($A82,'Annex 2 EHV charges'!$D$11:$O$157,12,FALSE)),"")</f>
        <v>7.0000000000000007E-2</v>
      </c>
    </row>
    <row r="83" spans="1:8" x14ac:dyDescent="0.2">
      <c r="A83" s="108" t="str">
        <f t="array" ref="A83">IFERROR(INDEX('Annex 2 EHV charges'!$D$11:$D$157, MATCH(0, IF(ISBLANK('Annex 2 EHV charges'!$D$11:$D$157),1, COUNTIF(A$10:$A82, 'Annex 2 EHV charges'!$D$11:$D$157)), 0)),"")</f>
        <v>New Export 20</v>
      </c>
      <c r="B83" s="110" t="str">
        <f>IF($A83="","",VLOOKUP($A83,'Annex 2 EHV charges'!$D$11:$O$157,2,0))</f>
        <v>New Export 20</v>
      </c>
      <c r="C83" s="108" t="str">
        <f>IF($A83="","",VLOOKUP($A83,'Annex 2 EHV charges'!$D$11:$O$157,3,0))</f>
        <v>New Export 20</v>
      </c>
      <c r="D83" s="110" t="str">
        <f>IF($A83="","",VLOOKUP($A83,'Annex 2 EHV charges'!$D$11:$O$157,4,0))</f>
        <v>LLWYNDDU 928</v>
      </c>
      <c r="E83" s="126" t="str">
        <f>IFERROR(IF(VLOOKUP($A83,'Annex 2 EHV charges'!$D$11:$O$157,9,FALSE)=0,"",VLOOKUP($A83,'Annex 2 EHV charges'!$D$11:$O$157,9,FALSE)),"")</f>
        <v/>
      </c>
      <c r="F83" s="127">
        <f>IFERROR(IF(VLOOKUP($A83,'Annex 2 EHV charges'!$D$11:$O$157,10,FALSE)=0,"",VLOOKUP($A83,'Annex 2 EHV charges'!$D$11:$O$157,10,FALSE)),"")</f>
        <v>432.9</v>
      </c>
      <c r="G83" s="128">
        <f>IFERROR(IF(VLOOKUP($A83,'Annex 2 EHV charges'!$D$11:$O$157,11,FALSE)=0,"",VLOOKUP($A83,'Annex 2 EHV charges'!$D$11:$O$157,11,FALSE)),"")</f>
        <v>7.0000000000000007E-2</v>
      </c>
      <c r="H83" s="128">
        <f>IFERROR(IF(VLOOKUP($A83,'Annex 2 EHV charges'!$D$11:$O$157,12,FALSE)=0,"",VLOOKUP($A83,'Annex 2 EHV charges'!$D$11:$O$157,12,FALSE)),"")</f>
        <v>7.0000000000000007E-2</v>
      </c>
    </row>
    <row r="84" spans="1:8" x14ac:dyDescent="0.2">
      <c r="A84" s="108">
        <f t="array" ref="A84">IFERROR(INDEX('Annex 2 EHV charges'!$D$11:$D$157, MATCH(0, IF(ISBLANK('Annex 2 EHV charges'!$D$11:$D$157),1, COUNTIF(A$10:$A83, 'Annex 2 EHV charges'!$D$11:$D$157)), 0)),"")</f>
        <v>951</v>
      </c>
      <c r="B84" s="110">
        <f>IF($A84="","",VLOOKUP($A84,'Annex 2 EHV charges'!$D$11:$O$157,2,0))</f>
        <v>951</v>
      </c>
      <c r="C84" s="108" t="str">
        <f>IF($A84="","",VLOOKUP($A84,'Annex 2 EHV charges'!$D$11:$O$157,3,0))</f>
        <v>2100041197896</v>
      </c>
      <c r="D84" s="110" t="str">
        <f>IF($A84="","",VLOOKUP($A84,'Annex 2 EHV charges'!$D$11:$O$157,4,0))</f>
        <v>Loughor Solar Park</v>
      </c>
      <c r="E84" s="126" t="str">
        <f>IFERROR(IF(VLOOKUP($A84,'Annex 2 EHV charges'!$D$11:$O$157,9,FALSE)=0,"",VLOOKUP($A84,'Annex 2 EHV charges'!$D$11:$O$157,9,FALSE)),"")</f>
        <v/>
      </c>
      <c r="F84" s="127">
        <f>IFERROR(IF(VLOOKUP($A84,'Annex 2 EHV charges'!$D$11:$O$157,10,FALSE)=0,"",VLOOKUP($A84,'Annex 2 EHV charges'!$D$11:$O$157,10,FALSE)),"")</f>
        <v>427.51</v>
      </c>
      <c r="G84" s="128">
        <f>IFERROR(IF(VLOOKUP($A84,'Annex 2 EHV charges'!$D$11:$O$157,11,FALSE)=0,"",VLOOKUP($A84,'Annex 2 EHV charges'!$D$11:$O$157,11,FALSE)),"")</f>
        <v>7.0000000000000007E-2</v>
      </c>
      <c r="H84" s="128">
        <f>IFERROR(IF(VLOOKUP($A84,'Annex 2 EHV charges'!$D$11:$O$157,12,FALSE)=0,"",VLOOKUP($A84,'Annex 2 EHV charges'!$D$11:$O$157,12,FALSE)),"")</f>
        <v>7.0000000000000007E-2</v>
      </c>
    </row>
    <row r="85" spans="1:8" x14ac:dyDescent="0.2">
      <c r="A85" s="108" t="str">
        <f t="array" ref="A85">IFERROR(INDEX('Annex 2 EHV charges'!$D$11:$D$157, MATCH(0, IF(ISBLANK('Annex 2 EHV charges'!$D$11:$D$157),1, COUNTIF(A$10:$A84, 'Annex 2 EHV charges'!$D$11:$D$157)), 0)),"")</f>
        <v>New Export 22</v>
      </c>
      <c r="B85" s="110" t="str">
        <f>IF($A85="","",VLOOKUP($A85,'Annex 2 EHV charges'!$D$11:$O$157,2,0))</f>
        <v>New Export 22</v>
      </c>
      <c r="C85" s="108" t="str">
        <f>IF($A85="","",VLOOKUP($A85,'Annex 2 EHV charges'!$D$11:$O$157,3,0))</f>
        <v>New Export 22</v>
      </c>
      <c r="D85" s="110" t="str">
        <f>IF($A85="","",VLOOKUP($A85,'Annex 2 EHV charges'!$D$11:$O$157,4,0))</f>
        <v>LOWER HOUSE FARM 980</v>
      </c>
      <c r="E85" s="126" t="str">
        <f>IFERROR(IF(VLOOKUP($A85,'Annex 2 EHV charges'!$D$11:$O$157,9,FALSE)=0,"",VLOOKUP($A85,'Annex 2 EHV charges'!$D$11:$O$157,9,FALSE)),"")</f>
        <v/>
      </c>
      <c r="F85" s="127">
        <f>IFERROR(IF(VLOOKUP($A85,'Annex 2 EHV charges'!$D$11:$O$157,10,FALSE)=0,"",VLOOKUP($A85,'Annex 2 EHV charges'!$D$11:$O$157,10,FALSE)),"")</f>
        <v>978.68</v>
      </c>
      <c r="G85" s="128">
        <f>IFERROR(IF(VLOOKUP($A85,'Annex 2 EHV charges'!$D$11:$O$157,11,FALSE)=0,"",VLOOKUP($A85,'Annex 2 EHV charges'!$D$11:$O$157,11,FALSE)),"")</f>
        <v>7.0000000000000007E-2</v>
      </c>
      <c r="H85" s="128">
        <f>IFERROR(IF(VLOOKUP($A85,'Annex 2 EHV charges'!$D$11:$O$157,12,FALSE)=0,"",VLOOKUP($A85,'Annex 2 EHV charges'!$D$11:$O$157,12,FALSE)),"")</f>
        <v>7.0000000000000007E-2</v>
      </c>
    </row>
    <row r="86" spans="1:8" x14ac:dyDescent="0.2">
      <c r="A86" s="108" t="str">
        <f t="array" ref="A86">IFERROR(INDEX('Annex 2 EHV charges'!$D$11:$D$157, MATCH(0, IF(ISBLANK('Annex 2 EHV charges'!$D$11:$D$157),1, COUNTIF(A$10:$A85, 'Annex 2 EHV charges'!$D$11:$D$157)), 0)),"")</f>
        <v>New Export 23</v>
      </c>
      <c r="B86" s="110" t="str">
        <f>IF($A86="","",VLOOKUP($A86,'Annex 2 EHV charges'!$D$11:$O$157,2,0))</f>
        <v>New Export 23</v>
      </c>
      <c r="C86" s="108" t="str">
        <f>IF($A86="","",VLOOKUP($A86,'Annex 2 EHV charges'!$D$11:$O$157,3,0))</f>
        <v>New Export 23</v>
      </c>
      <c r="D86" s="110" t="str">
        <f>IF($A86="","",VLOOKUP($A86,'Annex 2 EHV charges'!$D$11:$O$157,4,0))</f>
        <v>MYNYDD PORTREF #2 953/958</v>
      </c>
      <c r="E86" s="126" t="str">
        <f>IFERROR(IF(VLOOKUP($A86,'Annex 2 EHV charges'!$D$11:$O$157,9,FALSE)=0,"",VLOOKUP($A86,'Annex 2 EHV charges'!$D$11:$O$157,9,FALSE)),"")</f>
        <v/>
      </c>
      <c r="F86" s="127">
        <f>IFERROR(IF(VLOOKUP($A86,'Annex 2 EHV charges'!$D$11:$O$157,10,FALSE)=0,"",VLOOKUP($A86,'Annex 2 EHV charges'!$D$11:$O$157,10,FALSE)),"")</f>
        <v>2371.5700000000002</v>
      </c>
      <c r="G86" s="128">
        <f>IFERROR(IF(VLOOKUP($A86,'Annex 2 EHV charges'!$D$11:$O$157,11,FALSE)=0,"",VLOOKUP($A86,'Annex 2 EHV charges'!$D$11:$O$157,11,FALSE)),"")</f>
        <v>7.0000000000000007E-2</v>
      </c>
      <c r="H86" s="128">
        <f>IFERROR(IF(VLOOKUP($A86,'Annex 2 EHV charges'!$D$11:$O$157,12,FALSE)=0,"",VLOOKUP($A86,'Annex 2 EHV charges'!$D$11:$O$157,12,FALSE)),"")</f>
        <v>7.0000000000000007E-2</v>
      </c>
    </row>
    <row r="87" spans="1:8" x14ac:dyDescent="0.2">
      <c r="A87" s="108" t="str">
        <f t="array" ref="A87">IFERROR(INDEX('Annex 2 EHV charges'!$D$11:$D$157, MATCH(0, IF(ISBLANK('Annex 2 EHV charges'!$D$11:$D$157),1, COUNTIF(A$10:$A86, 'Annex 2 EHV charges'!$D$11:$D$157)), 0)),"")</f>
        <v>New Export 24</v>
      </c>
      <c r="B87" s="110" t="str">
        <f>IF($A87="","",VLOOKUP($A87,'Annex 2 EHV charges'!$D$11:$O$157,2,0))</f>
        <v>New Export 24</v>
      </c>
      <c r="C87" s="108" t="str">
        <f>IF($A87="","",VLOOKUP($A87,'Annex 2 EHV charges'!$D$11:$O$157,3,0))</f>
        <v>New Export 24</v>
      </c>
      <c r="D87" s="110" t="str">
        <f>IF($A87="","",VLOOKUP($A87,'Annex 2 EHV charges'!$D$11:$O$157,4,0))</f>
        <v>NORTH TENEMENT 910</v>
      </c>
      <c r="E87" s="126" t="str">
        <f>IFERROR(IF(VLOOKUP($A87,'Annex 2 EHV charges'!$D$11:$O$157,9,FALSE)=0,"",VLOOKUP($A87,'Annex 2 EHV charges'!$D$11:$O$157,9,FALSE)),"")</f>
        <v/>
      </c>
      <c r="F87" s="127">
        <f>IFERROR(IF(VLOOKUP($A87,'Annex 2 EHV charges'!$D$11:$O$157,10,FALSE)=0,"",VLOOKUP($A87,'Annex 2 EHV charges'!$D$11:$O$157,10,FALSE)),"")</f>
        <v>409.15</v>
      </c>
      <c r="G87" s="128">
        <f>IFERROR(IF(VLOOKUP($A87,'Annex 2 EHV charges'!$D$11:$O$157,11,FALSE)=0,"",VLOOKUP($A87,'Annex 2 EHV charges'!$D$11:$O$157,11,FALSE)),"")</f>
        <v>7.0000000000000007E-2</v>
      </c>
      <c r="H87" s="128">
        <f>IFERROR(IF(VLOOKUP($A87,'Annex 2 EHV charges'!$D$11:$O$157,12,FALSE)=0,"",VLOOKUP($A87,'Annex 2 EHV charges'!$D$11:$O$157,12,FALSE)),"")</f>
        <v>7.0000000000000007E-2</v>
      </c>
    </row>
    <row r="88" spans="1:8" x14ac:dyDescent="0.2">
      <c r="A88" s="108" t="str">
        <f t="array" ref="A88">IFERROR(INDEX('Annex 2 EHV charges'!$D$11:$D$157, MATCH(0, IF(ISBLANK('Annex 2 EHV charges'!$D$11:$D$157),1, COUNTIF(A$10:$A87, 'Annex 2 EHV charges'!$D$11:$D$157)), 0)),"")</f>
        <v>New Export 25</v>
      </c>
      <c r="B88" s="110" t="str">
        <f>IF($A88="","",VLOOKUP($A88,'Annex 2 EHV charges'!$D$11:$O$157,2,0))</f>
        <v>New Export 25</v>
      </c>
      <c r="C88" s="108" t="str">
        <f>IF($A88="","",VLOOKUP($A88,'Annex 2 EHV charges'!$D$11:$O$157,3,0))</f>
        <v>New Export 25</v>
      </c>
      <c r="D88" s="110" t="str">
        <f>IF($A88="","",VLOOKUP($A88,'Annex 2 EHV charges'!$D$11:$O$157,4,0))</f>
        <v>PANTYMOCH 921</v>
      </c>
      <c r="E88" s="126" t="str">
        <f>IFERROR(IF(VLOOKUP($A88,'Annex 2 EHV charges'!$D$11:$O$157,9,FALSE)=0,"",VLOOKUP($A88,'Annex 2 EHV charges'!$D$11:$O$157,9,FALSE)),"")</f>
        <v/>
      </c>
      <c r="F88" s="127">
        <f>IFERROR(IF(VLOOKUP($A88,'Annex 2 EHV charges'!$D$11:$O$157,10,FALSE)=0,"",VLOOKUP($A88,'Annex 2 EHV charges'!$D$11:$O$157,10,FALSE)),"")</f>
        <v>654</v>
      </c>
      <c r="G88" s="128">
        <f>IFERROR(IF(VLOOKUP($A88,'Annex 2 EHV charges'!$D$11:$O$157,11,FALSE)=0,"",VLOOKUP($A88,'Annex 2 EHV charges'!$D$11:$O$157,11,FALSE)),"")</f>
        <v>7.0000000000000007E-2</v>
      </c>
      <c r="H88" s="128">
        <f>IFERROR(IF(VLOOKUP($A88,'Annex 2 EHV charges'!$D$11:$O$157,12,FALSE)=0,"",VLOOKUP($A88,'Annex 2 EHV charges'!$D$11:$O$157,12,FALSE)),"")</f>
        <v>7.0000000000000007E-2</v>
      </c>
    </row>
    <row r="89" spans="1:8" x14ac:dyDescent="0.2">
      <c r="A89" s="108" t="str">
        <f t="array" ref="A89">IFERROR(INDEX('Annex 2 EHV charges'!$D$11:$D$157, MATCH(0, IF(ISBLANK('Annex 2 EHV charges'!$D$11:$D$157),1, COUNTIF(A$10:$A88, 'Annex 2 EHV charges'!$D$11:$D$157)), 0)),"")</f>
        <v>New Export 26</v>
      </c>
      <c r="B89" s="110" t="str">
        <f>IF($A89="","",VLOOKUP($A89,'Annex 2 EHV charges'!$D$11:$O$157,2,0))</f>
        <v>New Export 26</v>
      </c>
      <c r="C89" s="108" t="str">
        <f>IF($A89="","",VLOOKUP($A89,'Annex 2 EHV charges'!$D$11:$O$157,3,0))</f>
        <v>New Export 26</v>
      </c>
      <c r="D89" s="110" t="str">
        <f>IF($A89="","",VLOOKUP($A89,'Annex 2 EHV charges'!$D$11:$O$157,4,0))</f>
        <v>PENDERI 919</v>
      </c>
      <c r="E89" s="126" t="str">
        <f>IFERROR(IF(VLOOKUP($A89,'Annex 2 EHV charges'!$D$11:$O$157,9,FALSE)=0,"",VLOOKUP($A89,'Annex 2 EHV charges'!$D$11:$O$157,9,FALSE)),"")</f>
        <v/>
      </c>
      <c r="F89" s="127">
        <f>IFERROR(IF(VLOOKUP($A89,'Annex 2 EHV charges'!$D$11:$O$157,10,FALSE)=0,"",VLOOKUP($A89,'Annex 2 EHV charges'!$D$11:$O$157,10,FALSE)),"")</f>
        <v>7199.77</v>
      </c>
      <c r="G89" s="128">
        <f>IFERROR(IF(VLOOKUP($A89,'Annex 2 EHV charges'!$D$11:$O$157,11,FALSE)=0,"",VLOOKUP($A89,'Annex 2 EHV charges'!$D$11:$O$157,11,FALSE)),"")</f>
        <v>7.0000000000000007E-2</v>
      </c>
      <c r="H89" s="128">
        <f>IFERROR(IF(VLOOKUP($A89,'Annex 2 EHV charges'!$D$11:$O$157,12,FALSE)=0,"",VLOOKUP($A89,'Annex 2 EHV charges'!$D$11:$O$157,12,FALSE)),"")</f>
        <v>7.0000000000000007E-2</v>
      </c>
    </row>
    <row r="90" spans="1:8" x14ac:dyDescent="0.2">
      <c r="A90" s="108" t="str">
        <f t="array" ref="A90">IFERROR(INDEX('Annex 2 EHV charges'!$D$11:$D$157, MATCH(0, IF(ISBLANK('Annex 2 EHV charges'!$D$11:$D$157),1, COUNTIF(A$10:$A89, 'Annex 2 EHV charges'!$D$11:$D$157)), 0)),"")</f>
        <v>New Export 27</v>
      </c>
      <c r="B90" s="110" t="str">
        <f>IF($A90="","",VLOOKUP($A90,'Annex 2 EHV charges'!$D$11:$O$157,2,0))</f>
        <v>New Export 27</v>
      </c>
      <c r="C90" s="108" t="str">
        <f>IF($A90="","",VLOOKUP($A90,'Annex 2 EHV charges'!$D$11:$O$157,3,0))</f>
        <v>New Export 27</v>
      </c>
      <c r="D90" s="110" t="str">
        <f>IF($A90="","",VLOOKUP($A90,'Annex 2 EHV charges'!$D$11:$O$157,4,0))</f>
        <v>PENLLWYNGWYN FARM 924</v>
      </c>
      <c r="E90" s="126" t="str">
        <f>IFERROR(IF(VLOOKUP($A90,'Annex 2 EHV charges'!$D$11:$O$157,9,FALSE)=0,"",VLOOKUP($A90,'Annex 2 EHV charges'!$D$11:$O$157,9,FALSE)),"")</f>
        <v/>
      </c>
      <c r="F90" s="127">
        <f>IFERROR(IF(VLOOKUP($A90,'Annex 2 EHV charges'!$D$11:$O$157,10,FALSE)=0,"",VLOOKUP($A90,'Annex 2 EHV charges'!$D$11:$O$157,10,FALSE)),"")</f>
        <v>1481.18</v>
      </c>
      <c r="G90" s="128">
        <f>IFERROR(IF(VLOOKUP($A90,'Annex 2 EHV charges'!$D$11:$O$157,11,FALSE)=0,"",VLOOKUP($A90,'Annex 2 EHV charges'!$D$11:$O$157,11,FALSE)),"")</f>
        <v>7.0000000000000007E-2</v>
      </c>
      <c r="H90" s="128">
        <f>IFERROR(IF(VLOOKUP($A90,'Annex 2 EHV charges'!$D$11:$O$157,12,FALSE)=0,"",VLOOKUP($A90,'Annex 2 EHV charges'!$D$11:$O$157,12,FALSE)),"")</f>
        <v>7.0000000000000007E-2</v>
      </c>
    </row>
    <row r="91" spans="1:8" x14ac:dyDescent="0.2">
      <c r="A91" s="108" t="str">
        <f t="array" ref="A91">IFERROR(INDEX('Annex 2 EHV charges'!$D$11:$D$157, MATCH(0, IF(ISBLANK('Annex 2 EHV charges'!$D$11:$D$157),1, COUNTIF(A$10:$A90, 'Annex 2 EHV charges'!$D$11:$D$157)), 0)),"")</f>
        <v>New Export 28</v>
      </c>
      <c r="B91" s="110" t="str">
        <f>IF($A91="","",VLOOKUP($A91,'Annex 2 EHV charges'!$D$11:$O$157,2,0))</f>
        <v>New Export 28</v>
      </c>
      <c r="C91" s="108" t="str">
        <f>IF($A91="","",VLOOKUP($A91,'Annex 2 EHV charges'!$D$11:$O$157,3,0))</f>
        <v>New Export 28</v>
      </c>
      <c r="D91" s="110" t="str">
        <f>IF($A91="","",VLOOKUP($A91,'Annex 2 EHV charges'!$D$11:$O$157,4,0))</f>
        <v>PENRHIN 954</v>
      </c>
      <c r="E91" s="126" t="str">
        <f>IFERROR(IF(VLOOKUP($A91,'Annex 2 EHV charges'!$D$11:$O$157,9,FALSE)=0,"",VLOOKUP($A91,'Annex 2 EHV charges'!$D$11:$O$157,9,FALSE)),"")</f>
        <v/>
      </c>
      <c r="F91" s="127">
        <f>IFERROR(IF(VLOOKUP($A91,'Annex 2 EHV charges'!$D$11:$O$157,10,FALSE)=0,"",VLOOKUP($A91,'Annex 2 EHV charges'!$D$11:$O$157,10,FALSE)),"")</f>
        <v>453.08</v>
      </c>
      <c r="G91" s="128">
        <f>IFERROR(IF(VLOOKUP($A91,'Annex 2 EHV charges'!$D$11:$O$157,11,FALSE)=0,"",VLOOKUP($A91,'Annex 2 EHV charges'!$D$11:$O$157,11,FALSE)),"")</f>
        <v>7.0000000000000007E-2</v>
      </c>
      <c r="H91" s="128">
        <f>IFERROR(IF(VLOOKUP($A91,'Annex 2 EHV charges'!$D$11:$O$157,12,FALSE)=0,"",VLOOKUP($A91,'Annex 2 EHV charges'!$D$11:$O$157,12,FALSE)),"")</f>
        <v>7.0000000000000007E-2</v>
      </c>
    </row>
    <row r="92" spans="1:8" x14ac:dyDescent="0.2">
      <c r="A92" s="108" t="str">
        <f t="array" ref="A92">IFERROR(INDEX('Annex 2 EHV charges'!$D$11:$D$157, MATCH(0, IF(ISBLANK('Annex 2 EHV charges'!$D$11:$D$157),1, COUNTIF(A$10:$A91, 'Annex 2 EHV charges'!$D$11:$D$157)), 0)),"")</f>
        <v>New Export 29</v>
      </c>
      <c r="B92" s="110" t="str">
        <f>IF($A92="","",VLOOKUP($A92,'Annex 2 EHV charges'!$D$11:$O$157,2,0))</f>
        <v>New Export 29</v>
      </c>
      <c r="C92" s="108" t="str">
        <f>IF($A92="","",VLOOKUP($A92,'Annex 2 EHV charges'!$D$11:$O$157,3,0))</f>
        <v>New Export 29</v>
      </c>
      <c r="D92" s="110" t="str">
        <f>IF($A92="","",VLOOKUP($A92,'Annex 2 EHV charges'!$D$11:$O$157,4,0))</f>
        <v>PENTRE FARM 924/926</v>
      </c>
      <c r="E92" s="126" t="str">
        <f>IFERROR(IF(VLOOKUP($A92,'Annex 2 EHV charges'!$D$11:$O$157,9,FALSE)=0,"",VLOOKUP($A92,'Annex 2 EHV charges'!$D$11:$O$157,9,FALSE)),"")</f>
        <v/>
      </c>
      <c r="F92" s="127">
        <f>IFERROR(IF(VLOOKUP($A92,'Annex 2 EHV charges'!$D$11:$O$157,10,FALSE)=0,"",VLOOKUP($A92,'Annex 2 EHV charges'!$D$11:$O$157,10,FALSE)),"")</f>
        <v>625.15</v>
      </c>
      <c r="G92" s="128">
        <f>IFERROR(IF(VLOOKUP($A92,'Annex 2 EHV charges'!$D$11:$O$157,11,FALSE)=0,"",VLOOKUP($A92,'Annex 2 EHV charges'!$D$11:$O$157,11,FALSE)),"")</f>
        <v>7.0000000000000007E-2</v>
      </c>
      <c r="H92" s="128">
        <f>IFERROR(IF(VLOOKUP($A92,'Annex 2 EHV charges'!$D$11:$O$157,12,FALSE)=0,"",VLOOKUP($A92,'Annex 2 EHV charges'!$D$11:$O$157,12,FALSE)),"")</f>
        <v>7.0000000000000007E-2</v>
      </c>
    </row>
    <row r="93" spans="1:8" x14ac:dyDescent="0.2">
      <c r="A93" s="108" t="str">
        <f t="array" ref="A93">IFERROR(INDEX('Annex 2 EHV charges'!$D$11:$D$157, MATCH(0, IF(ISBLANK('Annex 2 EHV charges'!$D$11:$D$157),1, COUNTIF(A$10:$A92, 'Annex 2 EHV charges'!$D$11:$D$157)), 0)),"")</f>
        <v>New Export 30</v>
      </c>
      <c r="B93" s="110" t="str">
        <f>IF($A93="","",VLOOKUP($A93,'Annex 2 EHV charges'!$D$11:$O$157,2,0))</f>
        <v>New Export 30</v>
      </c>
      <c r="C93" s="108" t="str">
        <f>IF($A93="","",VLOOKUP($A93,'Annex 2 EHV charges'!$D$11:$O$157,3,0))</f>
        <v>New Export 30</v>
      </c>
      <c r="D93" s="110" t="str">
        <f>IF($A93="","",VLOOKUP($A93,'Annex 2 EHV charges'!$D$11:$O$157,4,0))</f>
        <v>PENYCAE 926</v>
      </c>
      <c r="E93" s="126" t="str">
        <f>IFERROR(IF(VLOOKUP($A93,'Annex 2 EHV charges'!$D$11:$O$157,9,FALSE)=0,"",VLOOKUP($A93,'Annex 2 EHV charges'!$D$11:$O$157,9,FALSE)),"")</f>
        <v/>
      </c>
      <c r="F93" s="127">
        <f>IFERROR(IF(VLOOKUP($A93,'Annex 2 EHV charges'!$D$11:$O$157,10,FALSE)=0,"",VLOOKUP($A93,'Annex 2 EHV charges'!$D$11:$O$157,10,FALSE)),"")</f>
        <v>1624.9</v>
      </c>
      <c r="G93" s="128">
        <f>IFERROR(IF(VLOOKUP($A93,'Annex 2 EHV charges'!$D$11:$O$157,11,FALSE)=0,"",VLOOKUP($A93,'Annex 2 EHV charges'!$D$11:$O$157,11,FALSE)),"")</f>
        <v>7.0000000000000007E-2</v>
      </c>
      <c r="H93" s="128">
        <f>IFERROR(IF(VLOOKUP($A93,'Annex 2 EHV charges'!$D$11:$O$157,12,FALSE)=0,"",VLOOKUP($A93,'Annex 2 EHV charges'!$D$11:$O$157,12,FALSE)),"")</f>
        <v>7.0000000000000007E-2</v>
      </c>
    </row>
    <row r="94" spans="1:8" x14ac:dyDescent="0.2">
      <c r="A94" s="108" t="str">
        <f t="array" ref="A94">IFERROR(INDEX('Annex 2 EHV charges'!$D$11:$D$157, MATCH(0, IF(ISBLANK('Annex 2 EHV charges'!$D$11:$D$157),1, COUNTIF(A$10:$A93, 'Annex 2 EHV charges'!$D$11:$D$157)), 0)),"")</f>
        <v>New Export 31</v>
      </c>
      <c r="B94" s="110" t="str">
        <f>IF($A94="","",VLOOKUP($A94,'Annex 2 EHV charges'!$D$11:$O$157,2,0))</f>
        <v>New Export 31</v>
      </c>
      <c r="C94" s="108" t="str">
        <f>IF($A94="","",VLOOKUP($A94,'Annex 2 EHV charges'!$D$11:$O$157,3,0))</f>
        <v>New Export 31</v>
      </c>
      <c r="D94" s="110" t="str">
        <f>IF($A94="","",VLOOKUP($A94,'Annex 2 EHV charges'!$D$11:$O$157,4,0))</f>
        <v>PENYCRAIG 928</v>
      </c>
      <c r="E94" s="126" t="str">
        <f>IFERROR(IF(VLOOKUP($A94,'Annex 2 EHV charges'!$D$11:$O$157,9,FALSE)=0,"",VLOOKUP($A94,'Annex 2 EHV charges'!$D$11:$O$157,9,FALSE)),"")</f>
        <v/>
      </c>
      <c r="F94" s="127">
        <f>IFERROR(IF(VLOOKUP($A94,'Annex 2 EHV charges'!$D$11:$O$157,10,FALSE)=0,"",VLOOKUP($A94,'Annex 2 EHV charges'!$D$11:$O$157,10,FALSE)),"")</f>
        <v>572.11</v>
      </c>
      <c r="G94" s="128">
        <f>IFERROR(IF(VLOOKUP($A94,'Annex 2 EHV charges'!$D$11:$O$157,11,FALSE)=0,"",VLOOKUP($A94,'Annex 2 EHV charges'!$D$11:$O$157,11,FALSE)),"")</f>
        <v>7.0000000000000007E-2</v>
      </c>
      <c r="H94" s="128">
        <f>IFERROR(IF(VLOOKUP($A94,'Annex 2 EHV charges'!$D$11:$O$157,12,FALSE)=0,"",VLOOKUP($A94,'Annex 2 EHV charges'!$D$11:$O$157,12,FALSE)),"")</f>
        <v>7.0000000000000007E-2</v>
      </c>
    </row>
    <row r="95" spans="1:8" x14ac:dyDescent="0.2">
      <c r="A95" s="108" t="str">
        <f t="array" ref="A95">IFERROR(INDEX('Annex 2 EHV charges'!$D$11:$D$157, MATCH(0, IF(ISBLANK('Annex 2 EHV charges'!$D$11:$D$157),1, COUNTIF(A$10:$A94, 'Annex 2 EHV charges'!$D$11:$D$157)), 0)),"")</f>
        <v>New Export 32</v>
      </c>
      <c r="B95" s="110" t="str">
        <f>IF($A95="","",VLOOKUP($A95,'Annex 2 EHV charges'!$D$11:$O$157,2,0))</f>
        <v>New Export 32</v>
      </c>
      <c r="C95" s="108" t="str">
        <f>IF($A95="","",VLOOKUP($A95,'Annex 2 EHV charges'!$D$11:$O$157,3,0))</f>
        <v>New Export 32</v>
      </c>
      <c r="D95" s="110" t="str">
        <f>IF($A95="","",VLOOKUP($A95,'Annex 2 EHV charges'!$D$11:$O$157,4,0))</f>
        <v>SARON 926</v>
      </c>
      <c r="E95" s="126" t="str">
        <f>IFERROR(IF(VLOOKUP($A95,'Annex 2 EHV charges'!$D$11:$O$157,9,FALSE)=0,"",VLOOKUP($A95,'Annex 2 EHV charges'!$D$11:$O$157,9,FALSE)),"")</f>
        <v/>
      </c>
      <c r="F95" s="127">
        <f>IFERROR(IF(VLOOKUP($A95,'Annex 2 EHV charges'!$D$11:$O$157,10,FALSE)=0,"",VLOOKUP($A95,'Annex 2 EHV charges'!$D$11:$O$157,10,FALSE)),"")</f>
        <v>1138.99</v>
      </c>
      <c r="G95" s="128">
        <f>IFERROR(IF(VLOOKUP($A95,'Annex 2 EHV charges'!$D$11:$O$157,11,FALSE)=0,"",VLOOKUP($A95,'Annex 2 EHV charges'!$D$11:$O$157,11,FALSE)),"")</f>
        <v>7.0000000000000007E-2</v>
      </c>
      <c r="H95" s="128">
        <f>IFERROR(IF(VLOOKUP($A95,'Annex 2 EHV charges'!$D$11:$O$157,12,FALSE)=0,"",VLOOKUP($A95,'Annex 2 EHV charges'!$D$11:$O$157,12,FALSE)),"")</f>
        <v>7.0000000000000007E-2</v>
      </c>
    </row>
    <row r="96" spans="1:8" x14ac:dyDescent="0.2">
      <c r="A96" s="108" t="str">
        <f t="array" ref="A96">IFERROR(INDEX('Annex 2 EHV charges'!$D$11:$D$157, MATCH(0, IF(ISBLANK('Annex 2 EHV charges'!$D$11:$D$157),1, COUNTIF(A$10:$A95, 'Annex 2 EHV charges'!$D$11:$D$157)), 0)),"")</f>
        <v>New Export 33</v>
      </c>
      <c r="B96" s="110" t="str">
        <f>IF($A96="","",VLOOKUP($A96,'Annex 2 EHV charges'!$D$11:$O$157,2,0))</f>
        <v>New Export 33</v>
      </c>
      <c r="C96" s="108" t="str">
        <f>IF($A96="","",VLOOKUP($A96,'Annex 2 EHV charges'!$D$11:$O$157,3,0))</f>
        <v>New Export 33</v>
      </c>
      <c r="D96" s="110" t="str">
        <f>IF($A96="","",VLOOKUP($A96,'Annex 2 EHV charges'!$D$11:$O$157,4,0))</f>
        <v>ST BRIDES 953</v>
      </c>
      <c r="E96" s="126" t="str">
        <f>IFERROR(IF(VLOOKUP($A96,'Annex 2 EHV charges'!$D$11:$O$157,9,FALSE)=0,"",VLOOKUP($A96,'Annex 2 EHV charges'!$D$11:$O$157,9,FALSE)),"")</f>
        <v/>
      </c>
      <c r="F96" s="127">
        <f>IFERROR(IF(VLOOKUP($A96,'Annex 2 EHV charges'!$D$11:$O$157,10,FALSE)=0,"",VLOOKUP($A96,'Annex 2 EHV charges'!$D$11:$O$157,10,FALSE)),"")</f>
        <v>449.63</v>
      </c>
      <c r="G96" s="128">
        <f>IFERROR(IF(VLOOKUP($A96,'Annex 2 EHV charges'!$D$11:$O$157,11,FALSE)=0,"",VLOOKUP($A96,'Annex 2 EHV charges'!$D$11:$O$157,11,FALSE)),"")</f>
        <v>7.0000000000000007E-2</v>
      </c>
      <c r="H96" s="128">
        <f>IFERROR(IF(VLOOKUP($A96,'Annex 2 EHV charges'!$D$11:$O$157,12,FALSE)=0,"",VLOOKUP($A96,'Annex 2 EHV charges'!$D$11:$O$157,12,FALSE)),"")</f>
        <v>7.0000000000000007E-2</v>
      </c>
    </row>
    <row r="97" spans="1:8" x14ac:dyDescent="0.2">
      <c r="A97" s="108">
        <f t="array" ref="A97">IFERROR(INDEX('Annex 2 EHV charges'!$D$11:$D$157, MATCH(0, IF(ISBLANK('Annex 2 EHV charges'!$D$11:$D$157),1, COUNTIF(A$10:$A96, 'Annex 2 EHV charges'!$D$11:$D$157)), 0)),"")</f>
        <v>952</v>
      </c>
      <c r="B97" s="110">
        <f>IF($A97="","",VLOOKUP($A97,'Annex 2 EHV charges'!$D$11:$O$157,2,0))</f>
        <v>952</v>
      </c>
      <c r="C97" s="108" t="str">
        <f>IF($A97="","",VLOOKUP($A97,'Annex 2 EHV charges'!$D$11:$O$157,3,0))</f>
        <v>2100041197878</v>
      </c>
      <c r="D97" s="110" t="str">
        <f>IF($A97="","",VLOOKUP($A97,'Annex 2 EHV charges'!$D$11:$O$157,4,0))</f>
        <v>Sutton Farm PV</v>
      </c>
      <c r="E97" s="126" t="str">
        <f>IFERROR(IF(VLOOKUP($A97,'Annex 2 EHV charges'!$D$11:$O$157,9,FALSE)=0,"",VLOOKUP($A97,'Annex 2 EHV charges'!$D$11:$O$157,9,FALSE)),"")</f>
        <v/>
      </c>
      <c r="F97" s="127">
        <f>IFERROR(IF(VLOOKUP($A97,'Annex 2 EHV charges'!$D$11:$O$157,10,FALSE)=0,"",VLOOKUP($A97,'Annex 2 EHV charges'!$D$11:$O$157,10,FALSE)),"")</f>
        <v>861.29</v>
      </c>
      <c r="G97" s="128">
        <f>IFERROR(IF(VLOOKUP($A97,'Annex 2 EHV charges'!$D$11:$O$157,11,FALSE)=0,"",VLOOKUP($A97,'Annex 2 EHV charges'!$D$11:$O$157,11,FALSE)),"")</f>
        <v>7.0000000000000007E-2</v>
      </c>
      <c r="H97" s="128">
        <f>IFERROR(IF(VLOOKUP($A97,'Annex 2 EHV charges'!$D$11:$O$157,12,FALSE)=0,"",VLOOKUP($A97,'Annex 2 EHV charges'!$D$11:$O$157,12,FALSE)),"")</f>
        <v>7.0000000000000007E-2</v>
      </c>
    </row>
    <row r="98" spans="1:8" x14ac:dyDescent="0.2">
      <c r="A98" s="108" t="str">
        <f t="array" ref="A98">IFERROR(INDEX('Annex 2 EHV charges'!$D$11:$D$157, MATCH(0, IF(ISBLANK('Annex 2 EHV charges'!$D$11:$D$157),1, COUNTIF(A$10:$A97, 'Annex 2 EHV charges'!$D$11:$D$157)), 0)),"")</f>
        <v>New Export 35</v>
      </c>
      <c r="B98" s="110" t="str">
        <f>IF($A98="","",VLOOKUP($A98,'Annex 2 EHV charges'!$D$11:$O$157,2,0))</f>
        <v>New Export 35</v>
      </c>
      <c r="C98" s="108" t="str">
        <f>IF($A98="","",VLOOKUP($A98,'Annex 2 EHV charges'!$D$11:$O$157,3,0))</f>
        <v>New Export 35</v>
      </c>
      <c r="D98" s="110" t="str">
        <f>IF($A98="","",VLOOKUP($A98,'Annex 2 EHV charges'!$D$11:$O$157,4,0))</f>
        <v>TAFF ELY EXTENSION 953</v>
      </c>
      <c r="E98" s="126" t="str">
        <f>IFERROR(IF(VLOOKUP($A98,'Annex 2 EHV charges'!$D$11:$O$157,9,FALSE)=0,"",VLOOKUP($A98,'Annex 2 EHV charges'!$D$11:$O$157,9,FALSE)),"")</f>
        <v/>
      </c>
      <c r="F98" s="127">
        <f>IFERROR(IF(VLOOKUP($A98,'Annex 2 EHV charges'!$D$11:$O$157,10,FALSE)=0,"",VLOOKUP($A98,'Annex 2 EHV charges'!$D$11:$O$157,10,FALSE)),"")</f>
        <v>459.03</v>
      </c>
      <c r="G98" s="128">
        <f>IFERROR(IF(VLOOKUP($A98,'Annex 2 EHV charges'!$D$11:$O$157,11,FALSE)=0,"",VLOOKUP($A98,'Annex 2 EHV charges'!$D$11:$O$157,11,FALSE)),"")</f>
        <v>7.0000000000000007E-2</v>
      </c>
      <c r="H98" s="128">
        <f>IFERROR(IF(VLOOKUP($A98,'Annex 2 EHV charges'!$D$11:$O$157,12,FALSE)=0,"",VLOOKUP($A98,'Annex 2 EHV charges'!$D$11:$O$157,12,FALSE)),"")</f>
        <v>7.0000000000000007E-2</v>
      </c>
    </row>
    <row r="99" spans="1:8" x14ac:dyDescent="0.2">
      <c r="A99" s="108" t="str">
        <f t="array" ref="A99">IFERROR(INDEX('Annex 2 EHV charges'!$D$11:$D$157, MATCH(0, IF(ISBLANK('Annex 2 EHV charges'!$D$11:$D$157),1, COUNTIF(A$10:$A98, 'Annex 2 EHV charges'!$D$11:$D$157)), 0)),"")</f>
        <v>New Export 36</v>
      </c>
      <c r="B99" s="110" t="str">
        <f>IF($A99="","",VLOOKUP($A99,'Annex 2 EHV charges'!$D$11:$O$157,2,0))</f>
        <v>New Export 36</v>
      </c>
      <c r="C99" s="108" t="str">
        <f>IF($A99="","",VLOOKUP($A99,'Annex 2 EHV charges'!$D$11:$O$157,3,0))</f>
        <v>New Export 36</v>
      </c>
      <c r="D99" s="110" t="str">
        <f>IF($A99="","",VLOOKUP($A99,'Annex 2 EHV charges'!$D$11:$O$157,4,0))</f>
        <v>TONYPANDY STOR 953/954</v>
      </c>
      <c r="E99" s="126">
        <f>IFERROR(IF(VLOOKUP($A99,'Annex 2 EHV charges'!$D$11:$O$157,9,FALSE)=0,"",VLOOKUP($A99,'Annex 2 EHV charges'!$D$11:$O$157,9,FALSE)),"")</f>
        <v>-0.47099999999999997</v>
      </c>
      <c r="F99" s="127">
        <f>IFERROR(IF(VLOOKUP($A99,'Annex 2 EHV charges'!$D$11:$O$157,10,FALSE)=0,"",VLOOKUP($A99,'Annex 2 EHV charges'!$D$11:$O$157,10,FALSE)),"")</f>
        <v>433.08</v>
      </c>
      <c r="G99" s="128">
        <f>IFERROR(IF(VLOOKUP($A99,'Annex 2 EHV charges'!$D$11:$O$157,11,FALSE)=0,"",VLOOKUP($A99,'Annex 2 EHV charges'!$D$11:$O$157,11,FALSE)),"")</f>
        <v>7.0000000000000007E-2</v>
      </c>
      <c r="H99" s="128">
        <f>IFERROR(IF(VLOOKUP($A99,'Annex 2 EHV charges'!$D$11:$O$157,12,FALSE)=0,"",VLOOKUP($A99,'Annex 2 EHV charges'!$D$11:$O$157,12,FALSE)),"")</f>
        <v>7.0000000000000007E-2</v>
      </c>
    </row>
    <row r="100" spans="1:8" x14ac:dyDescent="0.2">
      <c r="A100" s="108">
        <f t="array" ref="A100">IFERROR(INDEX('Annex 2 EHV charges'!$D$11:$D$157, MATCH(0, IF(ISBLANK('Annex 2 EHV charges'!$D$11:$D$157),1, COUNTIF(A$10:$A99, 'Annex 2 EHV charges'!$D$11:$D$157)), 0)),"")</f>
        <v>950</v>
      </c>
      <c r="B100" s="110">
        <f>IF($A100="","",VLOOKUP($A100,'Annex 2 EHV charges'!$D$11:$O$157,2,0))</f>
        <v>950</v>
      </c>
      <c r="C100" s="108">
        <f>IF($A100="","",VLOOKUP($A100,'Annex 2 EHV charges'!$D$11:$O$157,3,0))</f>
        <v>2100041195106</v>
      </c>
      <c r="D100" s="110" t="str">
        <f>IF($A100="","",VLOOKUP($A100,'Annex 2 EHV charges'!$D$11:$O$157,4,0))</f>
        <v>Treguff Farm</v>
      </c>
      <c r="E100" s="126" t="str">
        <f>IFERROR(IF(VLOOKUP($A100,'Annex 2 EHV charges'!$D$11:$O$157,9,FALSE)=0,"",VLOOKUP($A100,'Annex 2 EHV charges'!$D$11:$O$157,9,FALSE)),"")</f>
        <v/>
      </c>
      <c r="F100" s="127">
        <f>IFERROR(IF(VLOOKUP($A100,'Annex 2 EHV charges'!$D$11:$O$157,10,FALSE)=0,"",VLOOKUP($A100,'Annex 2 EHV charges'!$D$11:$O$157,10,FALSE)),"")</f>
        <v>402.65</v>
      </c>
      <c r="G100" s="128">
        <f>IFERROR(IF(VLOOKUP($A100,'Annex 2 EHV charges'!$D$11:$O$157,11,FALSE)=0,"",VLOOKUP($A100,'Annex 2 EHV charges'!$D$11:$O$157,11,FALSE)),"")</f>
        <v>7.0000000000000007E-2</v>
      </c>
      <c r="H100" s="128">
        <f>IFERROR(IF(VLOOKUP($A100,'Annex 2 EHV charges'!$D$11:$O$157,12,FALSE)=0,"",VLOOKUP($A100,'Annex 2 EHV charges'!$D$11:$O$157,12,FALSE)),"")</f>
        <v>7.0000000000000007E-2</v>
      </c>
    </row>
    <row r="101" spans="1:8" x14ac:dyDescent="0.2">
      <c r="A101" s="108" t="str">
        <f t="array" ref="A101">IFERROR(INDEX('Annex 2 EHV charges'!$D$11:$D$157, MATCH(0, IF(ISBLANK('Annex 2 EHV charges'!$D$11:$D$157),1, COUNTIF(A$10:$A100, 'Annex 2 EHV charges'!$D$11:$D$157)), 0)),"")</f>
        <v>New Export 38</v>
      </c>
      <c r="B101" s="110" t="str">
        <f>IF($A101="","",VLOOKUP($A101,'Annex 2 EHV charges'!$D$11:$O$157,2,0))</f>
        <v>New Export 38</v>
      </c>
      <c r="C101" s="108" t="str">
        <f>IF($A101="","",VLOOKUP($A101,'Annex 2 EHV charges'!$D$11:$O$157,3,0))</f>
        <v>New Export 38</v>
      </c>
      <c r="D101" s="110" t="str">
        <f>IF($A101="","",VLOOKUP($A101,'Annex 2 EHV charges'!$D$11:$O$157,4,0))</f>
        <v>WHISTON 911</v>
      </c>
      <c r="E101" s="126" t="str">
        <f>IFERROR(IF(VLOOKUP($A101,'Annex 2 EHV charges'!$D$11:$O$157,9,FALSE)=0,"",VLOOKUP($A101,'Annex 2 EHV charges'!$D$11:$O$157,9,FALSE)),"")</f>
        <v/>
      </c>
      <c r="F101" s="127">
        <f>IFERROR(IF(VLOOKUP($A101,'Annex 2 EHV charges'!$D$11:$O$157,10,FALSE)=0,"",VLOOKUP($A101,'Annex 2 EHV charges'!$D$11:$O$157,10,FALSE)),"")</f>
        <v>1086.27</v>
      </c>
      <c r="G101" s="128">
        <f>IFERROR(IF(VLOOKUP($A101,'Annex 2 EHV charges'!$D$11:$O$157,11,FALSE)=0,"",VLOOKUP($A101,'Annex 2 EHV charges'!$D$11:$O$157,11,FALSE)),"")</f>
        <v>7.0000000000000007E-2</v>
      </c>
      <c r="H101" s="128">
        <f>IFERROR(IF(VLOOKUP($A101,'Annex 2 EHV charges'!$D$11:$O$157,12,FALSE)=0,"",VLOOKUP($A101,'Annex 2 EHV charges'!$D$11:$O$157,12,FALSE)),"")</f>
        <v>7.0000000000000007E-2</v>
      </c>
    </row>
    <row r="102" spans="1:8" x14ac:dyDescent="0.2">
      <c r="A102" s="108" t="str">
        <f t="array" ref="A102">IFERROR(INDEX('Annex 2 EHV charges'!$D$11:$D$157, MATCH(0, IF(ISBLANK('Annex 2 EHV charges'!$D$11:$D$157),1, COUNTIF(A$10:$A101, 'Annex 2 EHV charges'!$D$11:$D$157)), 0)),"")</f>
        <v>New Export 39</v>
      </c>
      <c r="B102" s="110" t="str">
        <f>IF($A102="","",VLOOKUP($A102,'Annex 2 EHV charges'!$D$11:$O$157,2,0))</f>
        <v>New Export 39</v>
      </c>
      <c r="C102" s="108" t="str">
        <f>IF($A102="","",VLOOKUP($A102,'Annex 2 EHV charges'!$D$11:$O$157,3,0))</f>
        <v>New Export 39</v>
      </c>
      <c r="D102" s="110" t="str">
        <f>IF($A102="","",VLOOKUP($A102,'Annex 2 EHV charges'!$D$11:$O$157,4,0))</f>
        <v>WHITTON MAWR 950</v>
      </c>
      <c r="E102" s="126" t="str">
        <f>IFERROR(IF(VLOOKUP($A102,'Annex 2 EHV charges'!$D$11:$O$157,9,FALSE)=0,"",VLOOKUP($A102,'Annex 2 EHV charges'!$D$11:$O$157,9,FALSE)),"")</f>
        <v/>
      </c>
      <c r="F102" s="127">
        <f>IFERROR(IF(VLOOKUP($A102,'Annex 2 EHV charges'!$D$11:$O$157,10,FALSE)=0,"",VLOOKUP($A102,'Annex 2 EHV charges'!$D$11:$O$157,10,FALSE)),"")</f>
        <v>428.63</v>
      </c>
      <c r="G102" s="128">
        <f>IFERROR(IF(VLOOKUP($A102,'Annex 2 EHV charges'!$D$11:$O$157,11,FALSE)=0,"",VLOOKUP($A102,'Annex 2 EHV charges'!$D$11:$O$157,11,FALSE)),"")</f>
        <v>7.0000000000000007E-2</v>
      </c>
      <c r="H102" s="128">
        <f>IFERROR(IF(VLOOKUP($A102,'Annex 2 EHV charges'!$D$11:$O$157,12,FALSE)=0,"",VLOOKUP($A102,'Annex 2 EHV charges'!$D$11:$O$157,12,FALSE)),"")</f>
        <v>7.0000000000000007E-2</v>
      </c>
    </row>
    <row r="103" spans="1:8" x14ac:dyDescent="0.2">
      <c r="A103" s="108" t="str">
        <f t="array" ref="A103">IFERROR(INDEX('Annex 2 EHV charges'!$D$11:$D$157, MATCH(0, IF(ISBLANK('Annex 2 EHV charges'!$D$11:$D$157),1, COUNTIF(A$10:$A102, 'Annex 2 EHV charges'!$D$11:$D$157)), 0)),"")</f>
        <v>New Export 40</v>
      </c>
      <c r="B103" s="110" t="str">
        <f>IF($A103="","",VLOOKUP($A103,'Annex 2 EHV charges'!$D$11:$O$157,2,0))</f>
        <v>New Export 40</v>
      </c>
      <c r="C103" s="108" t="str">
        <f>IF($A103="","",VLOOKUP($A103,'Annex 2 EHV charges'!$D$11:$O$157,3,0))</f>
        <v>New Export 40</v>
      </c>
      <c r="D103" s="110" t="str">
        <f>IF($A103="","",VLOOKUP($A103,'Annex 2 EHV charges'!$D$11:$O$157,4,0))</f>
        <v>YERBESTON GATE 910</v>
      </c>
      <c r="E103" s="126" t="str">
        <f>IFERROR(IF(VLOOKUP($A103,'Annex 2 EHV charges'!$D$11:$O$157,9,FALSE)=0,"",VLOOKUP($A103,'Annex 2 EHV charges'!$D$11:$O$157,9,FALSE)),"")</f>
        <v/>
      </c>
      <c r="F103" s="127">
        <f>IFERROR(IF(VLOOKUP($A103,'Annex 2 EHV charges'!$D$11:$O$157,10,FALSE)=0,"",VLOOKUP($A103,'Annex 2 EHV charges'!$D$11:$O$157,10,FALSE)),"")</f>
        <v>412.21</v>
      </c>
      <c r="G103" s="128">
        <f>IFERROR(IF(VLOOKUP($A103,'Annex 2 EHV charges'!$D$11:$O$157,11,FALSE)=0,"",VLOOKUP($A103,'Annex 2 EHV charges'!$D$11:$O$157,11,FALSE)),"")</f>
        <v>7.0000000000000007E-2</v>
      </c>
      <c r="H103" s="128">
        <f>IFERROR(IF(VLOOKUP($A103,'Annex 2 EHV charges'!$D$11:$O$157,12,FALSE)=0,"",VLOOKUP($A103,'Annex 2 EHV charges'!$D$11:$O$157,12,FALSE)),"")</f>
        <v>7.0000000000000007E-2</v>
      </c>
    </row>
    <row r="104" spans="1:8" ht="12.75" customHeight="1" x14ac:dyDescent="0.2">
      <c r="A104" s="108" t="str">
        <f t="array" ref="A104">IFERROR(INDEX('Annex 2 EHV charges'!$D$11:$D$157, MATCH(0, IF(ISBLANK('Annex 2 EHV charges'!$D$11:$D$157),1, COUNTIF(A$10:$A103, 'Annex 2 EHV charges'!$D$11:$D$157)), 0)),"")</f>
        <v/>
      </c>
      <c r="B104" s="110" t="str">
        <f>IF($A104="","",VLOOKUP($A104,'Annex 2 EHV charges'!$D$11:$O$157,2,0))</f>
        <v/>
      </c>
      <c r="C104" s="108" t="str">
        <f>IF($A104="","",VLOOKUP($A104,'Annex 2 EHV charges'!$D$11:$O$157,3,0))</f>
        <v/>
      </c>
      <c r="D104" s="110" t="str">
        <f>IF($A104="","",VLOOKUP($A104,'Annex 2 EHV charges'!$D$11:$O$157,4,0))</f>
        <v/>
      </c>
      <c r="E104" s="126" t="str">
        <f>IFERROR(IF(VLOOKUP($A104,'Annex 2 EHV charges'!$D$11:$O$157,9,FALSE)=0,"",VLOOKUP($A104,'Annex 2 EHV charges'!$D$11:$O$157,9,FALSE)),"")</f>
        <v/>
      </c>
      <c r="F104" s="127" t="str">
        <f>IFERROR(IF(VLOOKUP($A104,'Annex 2 EHV charges'!$D$11:$O$157,10,FALSE)=0,"",VLOOKUP($A104,'Annex 2 EHV charges'!$D$11:$O$157,10,FALSE)),"")</f>
        <v/>
      </c>
      <c r="G104" s="128" t="str">
        <f>IFERROR(IF(VLOOKUP($A104,'Annex 2 EHV charges'!$D$11:$O$157,11,FALSE)=0,"",VLOOKUP($A104,'Annex 2 EHV charges'!$D$11:$O$157,11,FALSE)),"")</f>
        <v/>
      </c>
      <c r="H104" s="128" t="str">
        <f>IFERROR(IF(VLOOKUP($A104,'Annex 2 EHV charges'!$D$11:$O$157,12,FALSE)=0,"",VLOOKUP($A104,'Annex 2 EHV charges'!$D$11:$O$157,12,FALSE)),"")</f>
        <v/>
      </c>
    </row>
    <row r="105" spans="1:8" ht="12.75" customHeight="1" x14ac:dyDescent="0.2">
      <c r="A105" s="108" t="str">
        <f t="array" ref="A105">IFERROR(INDEX('Annex 2 EHV charges'!$D$11:$D$157, MATCH(0, IF(ISBLANK('Annex 2 EHV charges'!$D$11:$D$157),1, COUNTIF(A$10:$A104, 'Annex 2 EHV charges'!$D$11:$D$157)), 0)),"")</f>
        <v/>
      </c>
      <c r="B105" s="110" t="str">
        <f>IF($A105="","",VLOOKUP($A105,'Annex 2 EHV charges'!$D$11:$O$157,2,0))</f>
        <v/>
      </c>
      <c r="C105" s="108" t="str">
        <f>IF($A105="","",VLOOKUP($A105,'Annex 2 EHV charges'!$D$11:$O$157,3,0))</f>
        <v/>
      </c>
      <c r="D105" s="110" t="str">
        <f>IF($A105="","",VLOOKUP($A105,'Annex 2 EHV charges'!$D$11:$O$157,4,0))</f>
        <v/>
      </c>
      <c r="E105" s="126" t="str">
        <f>IFERROR(IF(VLOOKUP($A105,'Annex 2 EHV charges'!$D$11:$O$157,9,FALSE)=0,"",VLOOKUP($A105,'Annex 2 EHV charges'!$D$11:$O$157,9,FALSE)),"")</f>
        <v/>
      </c>
      <c r="F105" s="127" t="str">
        <f>IFERROR(IF(VLOOKUP($A105,'Annex 2 EHV charges'!$D$11:$O$157,10,FALSE)=0,"",VLOOKUP($A105,'Annex 2 EHV charges'!$D$11:$O$157,10,FALSE)),"")</f>
        <v/>
      </c>
      <c r="G105" s="128" t="str">
        <f>IFERROR(IF(VLOOKUP($A105,'Annex 2 EHV charges'!$D$11:$O$157,11,FALSE)=0,"",VLOOKUP($A105,'Annex 2 EHV charges'!$D$11:$O$157,11,FALSE)),"")</f>
        <v/>
      </c>
      <c r="H105" s="128" t="str">
        <f>IFERROR(IF(VLOOKUP($A105,'Annex 2 EHV charges'!$D$11:$O$157,12,FALSE)=0,"",VLOOKUP($A105,'Annex 2 EHV charges'!$D$11:$O$157,12,FALSE)),"")</f>
        <v/>
      </c>
    </row>
    <row r="106" spans="1:8" ht="12.75" customHeight="1" x14ac:dyDescent="0.2">
      <c r="A106" s="108" t="str">
        <f t="array" ref="A106">IFERROR(INDEX('Annex 2 EHV charges'!$D$11:$D$157, MATCH(0, IF(ISBLANK('Annex 2 EHV charges'!$D$11:$D$157),1, COUNTIF(A$10:$A105, 'Annex 2 EHV charges'!$D$11:$D$157)), 0)),"")</f>
        <v/>
      </c>
      <c r="B106" s="110" t="str">
        <f>IF($A106="","",VLOOKUP($A106,'Annex 2 EHV charges'!$D$11:$O$157,2,0))</f>
        <v/>
      </c>
      <c r="C106" s="108" t="str">
        <f>IF($A106="","",VLOOKUP($A106,'Annex 2 EHV charges'!$D$11:$O$157,3,0))</f>
        <v/>
      </c>
      <c r="D106" s="110" t="str">
        <f>IF($A106="","",VLOOKUP($A106,'Annex 2 EHV charges'!$D$11:$O$157,4,0))</f>
        <v/>
      </c>
      <c r="E106" s="126" t="str">
        <f>IFERROR(IF(VLOOKUP($A106,'Annex 2 EHV charges'!$D$11:$O$157,9,FALSE)=0,"",VLOOKUP($A106,'Annex 2 EHV charges'!$D$11:$O$157,9,FALSE)),"")</f>
        <v/>
      </c>
      <c r="F106" s="127" t="str">
        <f>IFERROR(IF(VLOOKUP($A106,'Annex 2 EHV charges'!$D$11:$O$157,10,FALSE)=0,"",VLOOKUP($A106,'Annex 2 EHV charges'!$D$11:$O$157,10,FALSE)),"")</f>
        <v/>
      </c>
      <c r="G106" s="128" t="str">
        <f>IFERROR(IF(VLOOKUP($A106,'Annex 2 EHV charges'!$D$11:$O$157,11,FALSE)=0,"",VLOOKUP($A106,'Annex 2 EHV charges'!$D$11:$O$157,11,FALSE)),"")</f>
        <v/>
      </c>
      <c r="H106" s="128" t="str">
        <f>IFERROR(IF(VLOOKUP($A106,'Annex 2 EHV charges'!$D$11:$O$157,12,FALSE)=0,"",VLOOKUP($A106,'Annex 2 EHV charges'!$D$11:$O$157,12,FALSE)),"")</f>
        <v/>
      </c>
    </row>
    <row r="107" spans="1:8" ht="12.75" customHeight="1" x14ac:dyDescent="0.2">
      <c r="A107" s="108" t="str">
        <f t="array" ref="A107">IFERROR(INDEX('Annex 2 EHV charges'!$D$11:$D$157, MATCH(0, IF(ISBLANK('Annex 2 EHV charges'!$D$11:$D$157),1, COUNTIF(A$10:$A106, 'Annex 2 EHV charges'!$D$11:$D$157)), 0)),"")</f>
        <v/>
      </c>
      <c r="B107" s="110" t="str">
        <f>IF($A107="","",VLOOKUP($A107,'Annex 2 EHV charges'!$D$11:$O$157,2,0))</f>
        <v/>
      </c>
      <c r="C107" s="108" t="str">
        <f>IF($A107="","",VLOOKUP($A107,'Annex 2 EHV charges'!$D$11:$O$157,3,0))</f>
        <v/>
      </c>
      <c r="D107" s="110" t="str">
        <f>IF($A107="","",VLOOKUP($A107,'Annex 2 EHV charges'!$D$11:$O$157,4,0))</f>
        <v/>
      </c>
      <c r="E107" s="126" t="str">
        <f>IFERROR(IF(VLOOKUP($A107,'Annex 2 EHV charges'!$D$11:$O$157,9,FALSE)=0,"",VLOOKUP($A107,'Annex 2 EHV charges'!$D$11:$O$157,9,FALSE)),"")</f>
        <v/>
      </c>
      <c r="F107" s="127" t="str">
        <f>IFERROR(IF(VLOOKUP($A107,'Annex 2 EHV charges'!$D$11:$O$157,10,FALSE)=0,"",VLOOKUP($A107,'Annex 2 EHV charges'!$D$11:$O$157,10,FALSE)),"")</f>
        <v/>
      </c>
      <c r="G107" s="128" t="str">
        <f>IFERROR(IF(VLOOKUP($A107,'Annex 2 EHV charges'!$D$11:$O$157,11,FALSE)=0,"",VLOOKUP($A107,'Annex 2 EHV charges'!$D$11:$O$157,11,FALSE)),"")</f>
        <v/>
      </c>
      <c r="H107" s="128" t="str">
        <f>IFERROR(IF(VLOOKUP($A107,'Annex 2 EHV charges'!$D$11:$O$157,12,FALSE)=0,"",VLOOKUP($A107,'Annex 2 EHV charges'!$D$11:$O$157,12,FALSE)),"")</f>
        <v/>
      </c>
    </row>
    <row r="108" spans="1:8" ht="12.75" customHeight="1" x14ac:dyDescent="0.2">
      <c r="A108" s="108" t="str">
        <f t="array" ref="A108">IFERROR(INDEX('Annex 2 EHV charges'!$D$11:$D$157, MATCH(0, IF(ISBLANK('Annex 2 EHV charges'!$D$11:$D$157),1, COUNTIF(A$10:$A107, 'Annex 2 EHV charges'!$D$11:$D$157)), 0)),"")</f>
        <v/>
      </c>
      <c r="B108" s="110" t="str">
        <f>IF($A108="","",VLOOKUP($A108,'Annex 2 EHV charges'!$D$11:$O$157,2,0))</f>
        <v/>
      </c>
      <c r="C108" s="108" t="str">
        <f>IF($A108="","",VLOOKUP($A108,'Annex 2 EHV charges'!$D$11:$O$157,3,0))</f>
        <v/>
      </c>
      <c r="D108" s="110" t="str">
        <f>IF($A108="","",VLOOKUP($A108,'Annex 2 EHV charges'!$D$11:$O$157,4,0))</f>
        <v/>
      </c>
      <c r="E108" s="126" t="str">
        <f>IFERROR(IF(VLOOKUP($A108,'Annex 2 EHV charges'!$D$11:$O$157,9,FALSE)=0,"",VLOOKUP($A108,'Annex 2 EHV charges'!$D$11:$O$157,9,FALSE)),"")</f>
        <v/>
      </c>
      <c r="F108" s="127" t="str">
        <f>IFERROR(IF(VLOOKUP($A108,'Annex 2 EHV charges'!$D$11:$O$157,10,FALSE)=0,"",VLOOKUP($A108,'Annex 2 EHV charges'!$D$11:$O$157,10,FALSE)),"")</f>
        <v/>
      </c>
      <c r="G108" s="128" t="str">
        <f>IFERROR(IF(VLOOKUP($A108,'Annex 2 EHV charges'!$D$11:$O$157,11,FALSE)=0,"",VLOOKUP($A108,'Annex 2 EHV charges'!$D$11:$O$157,11,FALSE)),"")</f>
        <v/>
      </c>
      <c r="H108" s="128" t="str">
        <f>IFERROR(IF(VLOOKUP($A108,'Annex 2 EHV charges'!$D$11:$O$157,12,FALSE)=0,"",VLOOKUP($A108,'Annex 2 EHV charges'!$D$11:$O$157,12,FALSE)),"")</f>
        <v/>
      </c>
    </row>
    <row r="109" spans="1:8" ht="12.75" customHeight="1" x14ac:dyDescent="0.2">
      <c r="A109" s="108" t="str">
        <f t="array" ref="A109">IFERROR(INDEX('Annex 2 EHV charges'!$D$11:$D$157, MATCH(0, IF(ISBLANK('Annex 2 EHV charges'!$D$11:$D$157),1, COUNTIF(A$10:$A108, 'Annex 2 EHV charges'!$D$11:$D$157)), 0)),"")</f>
        <v/>
      </c>
      <c r="B109" s="110" t="str">
        <f>IF($A109="","",VLOOKUP($A109,'Annex 2 EHV charges'!$D$11:$O$157,2,0))</f>
        <v/>
      </c>
      <c r="C109" s="108" t="str">
        <f>IF($A109="","",VLOOKUP($A109,'Annex 2 EHV charges'!$D$11:$O$157,3,0))</f>
        <v/>
      </c>
      <c r="D109" s="110" t="str">
        <f>IF($A109="","",VLOOKUP($A109,'Annex 2 EHV charges'!$D$11:$O$157,4,0))</f>
        <v/>
      </c>
      <c r="E109" s="126" t="str">
        <f>IFERROR(IF(VLOOKUP($A109,'Annex 2 EHV charges'!$D$11:$O$157,9,FALSE)=0,"",VLOOKUP($A109,'Annex 2 EHV charges'!$D$11:$O$157,9,FALSE)),"")</f>
        <v/>
      </c>
      <c r="F109" s="127" t="str">
        <f>IFERROR(IF(VLOOKUP($A109,'Annex 2 EHV charges'!$D$11:$O$157,10,FALSE)=0,"",VLOOKUP($A109,'Annex 2 EHV charges'!$D$11:$O$157,10,FALSE)),"")</f>
        <v/>
      </c>
      <c r="G109" s="128" t="str">
        <f>IFERROR(IF(VLOOKUP($A109,'Annex 2 EHV charges'!$D$11:$O$157,11,FALSE)=0,"",VLOOKUP($A109,'Annex 2 EHV charges'!$D$11:$O$157,11,FALSE)),"")</f>
        <v/>
      </c>
      <c r="H109" s="128" t="str">
        <f>IFERROR(IF(VLOOKUP($A109,'Annex 2 EHV charges'!$D$11:$O$157,12,FALSE)=0,"",VLOOKUP($A109,'Annex 2 EHV charges'!$D$11:$O$157,12,FALSE)),"")</f>
        <v/>
      </c>
    </row>
    <row r="110" spans="1:8" ht="12.75" customHeight="1" x14ac:dyDescent="0.2">
      <c r="A110" s="108" t="str">
        <f t="array" ref="A110">IFERROR(INDEX('Annex 2 EHV charges'!$D$11:$D$157, MATCH(0, IF(ISBLANK('Annex 2 EHV charges'!$D$11:$D$157),1, COUNTIF(A$10:$A109, 'Annex 2 EHV charges'!$D$11:$D$157)), 0)),"")</f>
        <v/>
      </c>
      <c r="B110" s="110" t="str">
        <f>IF($A110="","",VLOOKUP($A110,'Annex 2 EHV charges'!$D$11:$O$157,2,0))</f>
        <v/>
      </c>
      <c r="C110" s="108" t="str">
        <f>IF($A110="","",VLOOKUP($A110,'Annex 2 EHV charges'!$D$11:$O$157,3,0))</f>
        <v/>
      </c>
      <c r="D110" s="110" t="str">
        <f>IF($A110="","",VLOOKUP($A110,'Annex 2 EHV charges'!$D$11:$O$157,4,0))</f>
        <v/>
      </c>
      <c r="E110" s="126" t="str">
        <f>IFERROR(IF(VLOOKUP($A110,'Annex 2 EHV charges'!$D$11:$O$157,9,FALSE)=0,"",VLOOKUP($A110,'Annex 2 EHV charges'!$D$11:$O$157,9,FALSE)),"")</f>
        <v/>
      </c>
      <c r="F110" s="127" t="str">
        <f>IFERROR(IF(VLOOKUP($A110,'Annex 2 EHV charges'!$D$11:$O$157,10,FALSE)=0,"",VLOOKUP($A110,'Annex 2 EHV charges'!$D$11:$O$157,10,FALSE)),"")</f>
        <v/>
      </c>
      <c r="G110" s="128" t="str">
        <f>IFERROR(IF(VLOOKUP($A110,'Annex 2 EHV charges'!$D$11:$O$157,11,FALSE)=0,"",VLOOKUP($A110,'Annex 2 EHV charges'!$D$11:$O$157,11,FALSE)),"")</f>
        <v/>
      </c>
      <c r="H110" s="128" t="str">
        <f>IFERROR(IF(VLOOKUP($A110,'Annex 2 EHV charges'!$D$11:$O$157,12,FALSE)=0,"",VLOOKUP($A110,'Annex 2 EHV charges'!$D$11:$O$157,12,FALSE)),"")</f>
        <v/>
      </c>
    </row>
    <row r="111" spans="1:8" ht="12.75" customHeight="1" x14ac:dyDescent="0.2">
      <c r="A111" s="108" t="str">
        <f t="array" ref="A111">IFERROR(INDEX('Annex 2 EHV charges'!$D$11:$D$157, MATCH(0, IF(ISBLANK('Annex 2 EHV charges'!$D$11:$D$157),1, COUNTIF(A$10:$A110, 'Annex 2 EHV charges'!$D$11:$D$157)), 0)),"")</f>
        <v/>
      </c>
      <c r="B111" s="110" t="str">
        <f>IF($A111="","",VLOOKUP($A111,'Annex 2 EHV charges'!$D$11:$O$157,2,0))</f>
        <v/>
      </c>
      <c r="C111" s="108" t="str">
        <f>IF($A111="","",VLOOKUP($A111,'Annex 2 EHV charges'!$D$11:$O$157,3,0))</f>
        <v/>
      </c>
      <c r="D111" s="110" t="str">
        <f>IF($A111="","",VLOOKUP($A111,'Annex 2 EHV charges'!$D$11:$O$157,4,0))</f>
        <v/>
      </c>
      <c r="E111" s="126" t="str">
        <f>IFERROR(IF(VLOOKUP($A111,'Annex 2 EHV charges'!$D$11:$O$157,9,FALSE)=0,"",VLOOKUP($A111,'Annex 2 EHV charges'!$D$11:$O$157,9,FALSE)),"")</f>
        <v/>
      </c>
      <c r="F111" s="127" t="str">
        <f>IFERROR(IF(VLOOKUP($A111,'Annex 2 EHV charges'!$D$11:$O$157,10,FALSE)=0,"",VLOOKUP($A111,'Annex 2 EHV charges'!$D$11:$O$157,10,FALSE)),"")</f>
        <v/>
      </c>
      <c r="G111" s="128" t="str">
        <f>IFERROR(IF(VLOOKUP($A111,'Annex 2 EHV charges'!$D$11:$O$157,11,FALSE)=0,"",VLOOKUP($A111,'Annex 2 EHV charges'!$D$11:$O$157,11,FALSE)),"")</f>
        <v/>
      </c>
      <c r="H111" s="128" t="str">
        <f>IFERROR(IF(VLOOKUP($A111,'Annex 2 EHV charges'!$D$11:$O$157,12,FALSE)=0,"",VLOOKUP($A111,'Annex 2 EHV charges'!$D$11:$O$157,12,FALSE)),"")</f>
        <v/>
      </c>
    </row>
    <row r="112" spans="1:8" ht="12.75" customHeight="1" x14ac:dyDescent="0.2">
      <c r="A112" s="108" t="str">
        <f t="array" ref="A112">IFERROR(INDEX('Annex 2 EHV charges'!$D$11:$D$157, MATCH(0, IF(ISBLANK('Annex 2 EHV charges'!$D$11:$D$157),1, COUNTIF(A$10:$A111, 'Annex 2 EHV charges'!$D$11:$D$157)), 0)),"")</f>
        <v/>
      </c>
      <c r="B112" s="110" t="str">
        <f>IF($A112="","",VLOOKUP($A112,'Annex 2 EHV charges'!$D$11:$O$157,2,0))</f>
        <v/>
      </c>
      <c r="C112" s="108" t="str">
        <f>IF($A112="","",VLOOKUP($A112,'Annex 2 EHV charges'!$D$11:$O$157,3,0))</f>
        <v/>
      </c>
      <c r="D112" s="110" t="str">
        <f>IF($A112="","",VLOOKUP($A112,'Annex 2 EHV charges'!$D$11:$O$157,4,0))</f>
        <v/>
      </c>
      <c r="E112" s="126" t="str">
        <f>IFERROR(IF(VLOOKUP($A112,'Annex 2 EHV charges'!$D$11:$O$157,9,FALSE)=0,"",VLOOKUP($A112,'Annex 2 EHV charges'!$D$11:$O$157,9,FALSE)),"")</f>
        <v/>
      </c>
      <c r="F112" s="127" t="str">
        <f>IFERROR(IF(VLOOKUP($A112,'Annex 2 EHV charges'!$D$11:$O$157,10,FALSE)=0,"",VLOOKUP($A112,'Annex 2 EHV charges'!$D$11:$O$157,10,FALSE)),"")</f>
        <v/>
      </c>
      <c r="G112" s="128" t="str">
        <f>IFERROR(IF(VLOOKUP($A112,'Annex 2 EHV charges'!$D$11:$O$157,11,FALSE)=0,"",VLOOKUP($A112,'Annex 2 EHV charges'!$D$11:$O$157,11,FALSE)),"")</f>
        <v/>
      </c>
      <c r="H112" s="128" t="str">
        <f>IFERROR(IF(VLOOKUP($A112,'Annex 2 EHV charges'!$D$11:$O$157,12,FALSE)=0,"",VLOOKUP($A112,'Annex 2 EHV charges'!$D$11:$O$157,12,FALSE)),"")</f>
        <v/>
      </c>
    </row>
    <row r="113" spans="1:8" ht="12.75" customHeight="1" x14ac:dyDescent="0.2">
      <c r="A113" s="108" t="str">
        <f t="array" ref="A113">IFERROR(INDEX('Annex 2 EHV charges'!$D$11:$D$157, MATCH(0, IF(ISBLANK('Annex 2 EHV charges'!$D$11:$D$157),1, COUNTIF(A$10:$A112, 'Annex 2 EHV charges'!$D$11:$D$157)), 0)),"")</f>
        <v/>
      </c>
      <c r="B113" s="110" t="str">
        <f>IF($A113="","",VLOOKUP($A113,'Annex 2 EHV charges'!$D$11:$O$157,2,0))</f>
        <v/>
      </c>
      <c r="C113" s="108" t="str">
        <f>IF($A113="","",VLOOKUP($A113,'Annex 2 EHV charges'!$D$11:$O$157,3,0))</f>
        <v/>
      </c>
      <c r="D113" s="110" t="str">
        <f>IF($A113="","",VLOOKUP($A113,'Annex 2 EHV charges'!$D$11:$O$157,4,0))</f>
        <v/>
      </c>
      <c r="E113" s="126" t="str">
        <f>IFERROR(IF(VLOOKUP($A113,'Annex 2 EHV charges'!$D$11:$O$157,9,FALSE)=0,"",VLOOKUP($A113,'Annex 2 EHV charges'!$D$11:$O$157,9,FALSE)),"")</f>
        <v/>
      </c>
      <c r="F113" s="127" t="str">
        <f>IFERROR(IF(VLOOKUP($A113,'Annex 2 EHV charges'!$D$11:$O$157,10,FALSE)=0,"",VLOOKUP($A113,'Annex 2 EHV charges'!$D$11:$O$157,10,FALSE)),"")</f>
        <v/>
      </c>
      <c r="G113" s="128" t="str">
        <f>IFERROR(IF(VLOOKUP($A113,'Annex 2 EHV charges'!$D$11:$O$157,11,FALSE)=0,"",VLOOKUP($A113,'Annex 2 EHV charges'!$D$11:$O$157,11,FALSE)),"")</f>
        <v/>
      </c>
      <c r="H113" s="128" t="str">
        <f>IFERROR(IF(VLOOKUP($A113,'Annex 2 EHV charges'!$D$11:$O$157,12,FALSE)=0,"",VLOOKUP($A113,'Annex 2 EHV charges'!$D$11:$O$157,12,FALSE)),"")</f>
        <v/>
      </c>
    </row>
    <row r="114" spans="1:8" ht="12.75" customHeight="1" x14ac:dyDescent="0.2">
      <c r="A114" s="108" t="str">
        <f t="array" ref="A114">IFERROR(INDEX('Annex 2 EHV charges'!$D$11:$D$157, MATCH(0, IF(ISBLANK('Annex 2 EHV charges'!$D$11:$D$157),1, COUNTIF(A$10:$A113, 'Annex 2 EHV charges'!$D$11:$D$157)), 0)),"")</f>
        <v/>
      </c>
      <c r="B114" s="110" t="str">
        <f>IF($A114="","",VLOOKUP($A114,'Annex 2 EHV charges'!$D$11:$O$157,2,0))</f>
        <v/>
      </c>
      <c r="C114" s="108" t="str">
        <f>IF($A114="","",VLOOKUP($A114,'Annex 2 EHV charges'!$D$11:$O$157,3,0))</f>
        <v/>
      </c>
      <c r="D114" s="110" t="str">
        <f>IF($A114="","",VLOOKUP($A114,'Annex 2 EHV charges'!$D$11:$O$157,4,0))</f>
        <v/>
      </c>
      <c r="E114" s="126" t="str">
        <f>IFERROR(IF(VLOOKUP($A114,'Annex 2 EHV charges'!$D$11:$O$157,9,FALSE)=0,"",VLOOKUP($A114,'Annex 2 EHV charges'!$D$11:$O$157,9,FALSE)),"")</f>
        <v/>
      </c>
      <c r="F114" s="127" t="str">
        <f>IFERROR(IF(VLOOKUP($A114,'Annex 2 EHV charges'!$D$11:$O$157,10,FALSE)=0,"",VLOOKUP($A114,'Annex 2 EHV charges'!$D$11:$O$157,10,FALSE)),"")</f>
        <v/>
      </c>
      <c r="G114" s="128" t="str">
        <f>IFERROR(IF(VLOOKUP($A114,'Annex 2 EHV charges'!$D$11:$O$157,11,FALSE)=0,"",VLOOKUP($A114,'Annex 2 EHV charges'!$D$11:$O$157,11,FALSE)),"")</f>
        <v/>
      </c>
      <c r="H114" s="128" t="str">
        <f>IFERROR(IF(VLOOKUP($A114,'Annex 2 EHV charges'!$D$11:$O$157,12,FALSE)=0,"",VLOOKUP($A114,'Annex 2 EHV charges'!$D$11:$O$157,12,FALSE)),"")</f>
        <v/>
      </c>
    </row>
    <row r="115" spans="1:8" ht="12.75" customHeight="1" x14ac:dyDescent="0.2">
      <c r="A115" s="108" t="str">
        <f t="array" ref="A115">IFERROR(INDEX('Annex 2 EHV charges'!$D$11:$D$157, MATCH(0, IF(ISBLANK('Annex 2 EHV charges'!$D$11:$D$157),1, COUNTIF(A$10:$A114, 'Annex 2 EHV charges'!$D$11:$D$157)), 0)),"")</f>
        <v/>
      </c>
      <c r="B115" s="110" t="str">
        <f>IF($A115="","",VLOOKUP($A115,'Annex 2 EHV charges'!$D$11:$O$157,2,0))</f>
        <v/>
      </c>
      <c r="C115" s="108" t="str">
        <f>IF($A115="","",VLOOKUP($A115,'Annex 2 EHV charges'!$D$11:$O$157,3,0))</f>
        <v/>
      </c>
      <c r="D115" s="110" t="str">
        <f>IF($A115="","",VLOOKUP($A115,'Annex 2 EHV charges'!$D$11:$O$157,4,0))</f>
        <v/>
      </c>
      <c r="E115" s="126" t="str">
        <f>IFERROR(IF(VLOOKUP($A115,'Annex 2 EHV charges'!$D$11:$O$157,9,FALSE)=0,"",VLOOKUP($A115,'Annex 2 EHV charges'!$D$11:$O$157,9,FALSE)),"")</f>
        <v/>
      </c>
      <c r="F115" s="127" t="str">
        <f>IFERROR(IF(VLOOKUP($A115,'Annex 2 EHV charges'!$D$11:$O$157,10,FALSE)=0,"",VLOOKUP($A115,'Annex 2 EHV charges'!$D$11:$O$157,10,FALSE)),"")</f>
        <v/>
      </c>
      <c r="G115" s="128" t="str">
        <f>IFERROR(IF(VLOOKUP($A115,'Annex 2 EHV charges'!$D$11:$O$157,11,FALSE)=0,"",VLOOKUP($A115,'Annex 2 EHV charges'!$D$11:$O$157,11,FALSE)),"")</f>
        <v/>
      </c>
      <c r="H115" s="128" t="str">
        <f>IFERROR(IF(VLOOKUP($A115,'Annex 2 EHV charges'!$D$11:$O$157,12,FALSE)=0,"",VLOOKUP($A115,'Annex 2 EHV charges'!$D$11:$O$157,12,FALSE)),"")</f>
        <v/>
      </c>
    </row>
    <row r="116" spans="1:8" ht="12.75" customHeight="1" x14ac:dyDescent="0.2">
      <c r="A116" s="108" t="str">
        <f t="array" ref="A116">IFERROR(INDEX('Annex 2 EHV charges'!$D$11:$D$157, MATCH(0, IF(ISBLANK('Annex 2 EHV charges'!$D$11:$D$157),1, COUNTIF(A$10:$A115, 'Annex 2 EHV charges'!$D$11:$D$157)), 0)),"")</f>
        <v/>
      </c>
      <c r="B116" s="110" t="str">
        <f>IF($A116="","",VLOOKUP($A116,'Annex 2 EHV charges'!$D$11:$O$157,2,0))</f>
        <v/>
      </c>
      <c r="C116" s="108" t="str">
        <f>IF($A116="","",VLOOKUP($A116,'Annex 2 EHV charges'!$D$11:$O$157,3,0))</f>
        <v/>
      </c>
      <c r="D116" s="110" t="str">
        <f>IF($A116="","",VLOOKUP($A116,'Annex 2 EHV charges'!$D$11:$O$157,4,0))</f>
        <v/>
      </c>
      <c r="E116" s="126" t="str">
        <f>IFERROR(IF(VLOOKUP($A116,'Annex 2 EHV charges'!$D$11:$O$157,9,FALSE)=0,"",VLOOKUP($A116,'Annex 2 EHV charges'!$D$11:$O$157,9,FALSE)),"")</f>
        <v/>
      </c>
      <c r="F116" s="127" t="str">
        <f>IFERROR(IF(VLOOKUP($A116,'Annex 2 EHV charges'!$D$11:$O$157,10,FALSE)=0,"",VLOOKUP($A116,'Annex 2 EHV charges'!$D$11:$O$157,10,FALSE)),"")</f>
        <v/>
      </c>
      <c r="G116" s="128" t="str">
        <f>IFERROR(IF(VLOOKUP($A116,'Annex 2 EHV charges'!$D$11:$O$157,11,FALSE)=0,"",VLOOKUP($A116,'Annex 2 EHV charges'!$D$11:$O$157,11,FALSE)),"")</f>
        <v/>
      </c>
      <c r="H116" s="128" t="str">
        <f>IFERROR(IF(VLOOKUP($A116,'Annex 2 EHV charges'!$D$11:$O$157,12,FALSE)=0,"",VLOOKUP($A116,'Annex 2 EHV charges'!$D$11:$O$157,12,FALSE)),"")</f>
        <v/>
      </c>
    </row>
    <row r="117" spans="1:8" ht="12.75" customHeight="1" x14ac:dyDescent="0.2">
      <c r="A117" s="108" t="str">
        <f t="array" ref="A117">IFERROR(INDEX('Annex 2 EHV charges'!$D$11:$D$157, MATCH(0, IF(ISBLANK('Annex 2 EHV charges'!$D$11:$D$157),1, COUNTIF(A$10:$A116, 'Annex 2 EHV charges'!$D$11:$D$157)), 0)),"")</f>
        <v/>
      </c>
      <c r="B117" s="110" t="str">
        <f>IF($A117="","",VLOOKUP($A117,'Annex 2 EHV charges'!$D$11:$O$157,2,0))</f>
        <v/>
      </c>
      <c r="C117" s="108" t="str">
        <f>IF($A117="","",VLOOKUP($A117,'Annex 2 EHV charges'!$D$11:$O$157,3,0))</f>
        <v/>
      </c>
      <c r="D117" s="110" t="str">
        <f>IF($A117="","",VLOOKUP($A117,'Annex 2 EHV charges'!$D$11:$O$157,4,0))</f>
        <v/>
      </c>
      <c r="E117" s="126" t="str">
        <f>IFERROR(IF(VLOOKUP($A117,'Annex 2 EHV charges'!$D$11:$O$157,9,FALSE)=0,"",VLOOKUP($A117,'Annex 2 EHV charges'!$D$11:$O$157,9,FALSE)),"")</f>
        <v/>
      </c>
      <c r="F117" s="127" t="str">
        <f>IFERROR(IF(VLOOKUP($A117,'Annex 2 EHV charges'!$D$11:$O$157,10,FALSE)=0,"",VLOOKUP($A117,'Annex 2 EHV charges'!$D$11:$O$157,10,FALSE)),"")</f>
        <v/>
      </c>
      <c r="G117" s="128" t="str">
        <f>IFERROR(IF(VLOOKUP($A117,'Annex 2 EHV charges'!$D$11:$O$157,11,FALSE)=0,"",VLOOKUP($A117,'Annex 2 EHV charges'!$D$11:$O$157,11,FALSE)),"")</f>
        <v/>
      </c>
      <c r="H117" s="128" t="str">
        <f>IFERROR(IF(VLOOKUP($A117,'Annex 2 EHV charges'!$D$11:$O$157,12,FALSE)=0,"",VLOOKUP($A117,'Annex 2 EHV charges'!$D$11:$O$157,12,FALSE)),"")</f>
        <v/>
      </c>
    </row>
    <row r="118" spans="1:8" ht="12.75" customHeight="1" x14ac:dyDescent="0.2">
      <c r="A118" s="108" t="str">
        <f t="array" ref="A118">IFERROR(INDEX('Annex 2 EHV charges'!$D$11:$D$157, MATCH(0, IF(ISBLANK('Annex 2 EHV charges'!$D$11:$D$157),1, COUNTIF(A$10:$A117, 'Annex 2 EHV charges'!$D$11:$D$157)), 0)),"")</f>
        <v/>
      </c>
      <c r="B118" s="110" t="str">
        <f>IF($A118="","",VLOOKUP($A118,'Annex 2 EHV charges'!$D$11:$O$157,2,0))</f>
        <v/>
      </c>
      <c r="C118" s="108" t="str">
        <f>IF($A118="","",VLOOKUP($A118,'Annex 2 EHV charges'!$D$11:$O$157,3,0))</f>
        <v/>
      </c>
      <c r="D118" s="110" t="str">
        <f>IF($A118="","",VLOOKUP($A118,'Annex 2 EHV charges'!$D$11:$O$157,4,0))</f>
        <v/>
      </c>
      <c r="E118" s="126" t="str">
        <f>IFERROR(IF(VLOOKUP($A118,'Annex 2 EHV charges'!$D$11:$O$157,9,FALSE)=0,"",VLOOKUP($A118,'Annex 2 EHV charges'!$D$11:$O$157,9,FALSE)),"")</f>
        <v/>
      </c>
      <c r="F118" s="127" t="str">
        <f>IFERROR(IF(VLOOKUP($A118,'Annex 2 EHV charges'!$D$11:$O$157,10,FALSE)=0,"",VLOOKUP($A118,'Annex 2 EHV charges'!$D$11:$O$157,10,FALSE)),"")</f>
        <v/>
      </c>
      <c r="G118" s="128" t="str">
        <f>IFERROR(IF(VLOOKUP($A118,'Annex 2 EHV charges'!$D$11:$O$157,11,FALSE)=0,"",VLOOKUP($A118,'Annex 2 EHV charges'!$D$11:$O$157,11,FALSE)),"")</f>
        <v/>
      </c>
      <c r="H118" s="128" t="str">
        <f>IFERROR(IF(VLOOKUP($A118,'Annex 2 EHV charges'!$D$11:$O$157,12,FALSE)=0,"",VLOOKUP($A118,'Annex 2 EHV charges'!$D$11:$O$157,12,FALSE)),"")</f>
        <v/>
      </c>
    </row>
    <row r="119" spans="1:8" ht="12.75" customHeight="1" x14ac:dyDescent="0.2">
      <c r="A119" s="108" t="str">
        <f t="array" ref="A119">IFERROR(INDEX('Annex 2 EHV charges'!$D$11:$D$157, MATCH(0, IF(ISBLANK('Annex 2 EHV charges'!$D$11:$D$157),1, COUNTIF(A$10:$A118, 'Annex 2 EHV charges'!$D$11:$D$157)), 0)),"")</f>
        <v/>
      </c>
      <c r="B119" s="110" t="str">
        <f>IF($A119="","",VLOOKUP($A119,'Annex 2 EHV charges'!$D$11:$O$157,2,0))</f>
        <v/>
      </c>
      <c r="C119" s="108" t="str">
        <f>IF($A119="","",VLOOKUP($A119,'Annex 2 EHV charges'!$D$11:$O$157,3,0))</f>
        <v/>
      </c>
      <c r="D119" s="110" t="str">
        <f>IF($A119="","",VLOOKUP($A119,'Annex 2 EHV charges'!$D$11:$O$157,4,0))</f>
        <v/>
      </c>
      <c r="E119" s="126" t="str">
        <f>IFERROR(IF(VLOOKUP($A119,'Annex 2 EHV charges'!$D$11:$O$157,9,FALSE)=0,"",VLOOKUP($A119,'Annex 2 EHV charges'!$D$11:$O$157,9,FALSE)),"")</f>
        <v/>
      </c>
      <c r="F119" s="127" t="str">
        <f>IFERROR(IF(VLOOKUP($A119,'Annex 2 EHV charges'!$D$11:$O$157,10,FALSE)=0,"",VLOOKUP($A119,'Annex 2 EHV charges'!$D$11:$O$157,10,FALSE)),"")</f>
        <v/>
      </c>
      <c r="G119" s="128" t="str">
        <f>IFERROR(IF(VLOOKUP($A119,'Annex 2 EHV charges'!$D$11:$O$157,11,FALSE)=0,"",VLOOKUP($A119,'Annex 2 EHV charges'!$D$11:$O$157,11,FALSE)),"")</f>
        <v/>
      </c>
      <c r="H119" s="128" t="str">
        <f>IFERROR(IF(VLOOKUP($A119,'Annex 2 EHV charges'!$D$11:$O$157,12,FALSE)=0,"",VLOOKUP($A119,'Annex 2 EHV charges'!$D$11:$O$157,12,FALSE)),"")</f>
        <v/>
      </c>
    </row>
    <row r="120" spans="1:8" ht="12.75" customHeight="1" x14ac:dyDescent="0.2">
      <c r="A120" s="108" t="str">
        <f t="array" ref="A120">IFERROR(INDEX('Annex 2 EHV charges'!$D$11:$D$157, MATCH(0, IF(ISBLANK('Annex 2 EHV charges'!$D$11:$D$157),1, COUNTIF(A$10:$A119, 'Annex 2 EHV charges'!$D$11:$D$157)), 0)),"")</f>
        <v/>
      </c>
      <c r="B120" s="110" t="str">
        <f>IF($A120="","",VLOOKUP($A120,'Annex 2 EHV charges'!$D$11:$O$157,2,0))</f>
        <v/>
      </c>
      <c r="C120" s="108" t="str">
        <f>IF($A120="","",VLOOKUP($A120,'Annex 2 EHV charges'!$D$11:$O$157,3,0))</f>
        <v/>
      </c>
      <c r="D120" s="110" t="str">
        <f>IF($A120="","",VLOOKUP($A120,'Annex 2 EHV charges'!$D$11:$O$157,4,0))</f>
        <v/>
      </c>
      <c r="E120" s="126" t="str">
        <f>IFERROR(IF(VLOOKUP($A120,'Annex 2 EHV charges'!$D$11:$O$157,9,FALSE)=0,"",VLOOKUP($A120,'Annex 2 EHV charges'!$D$11:$O$157,9,FALSE)),"")</f>
        <v/>
      </c>
      <c r="F120" s="127" t="str">
        <f>IFERROR(IF(VLOOKUP($A120,'Annex 2 EHV charges'!$D$11:$O$157,10,FALSE)=0,"",VLOOKUP($A120,'Annex 2 EHV charges'!$D$11:$O$157,10,FALSE)),"")</f>
        <v/>
      </c>
      <c r="G120" s="128" t="str">
        <f>IFERROR(IF(VLOOKUP($A120,'Annex 2 EHV charges'!$D$11:$O$157,11,FALSE)=0,"",VLOOKUP($A120,'Annex 2 EHV charges'!$D$11:$O$157,11,FALSE)),"")</f>
        <v/>
      </c>
      <c r="H120" s="128" t="str">
        <f>IFERROR(IF(VLOOKUP($A120,'Annex 2 EHV charges'!$D$11:$O$157,12,FALSE)=0,"",VLOOKUP($A120,'Annex 2 EHV charges'!$D$11:$O$157,12,FALSE)),"")</f>
        <v/>
      </c>
    </row>
    <row r="121" spans="1:8" ht="12.75" customHeight="1" x14ac:dyDescent="0.2">
      <c r="A121" s="108" t="str">
        <f t="array" ref="A121">IFERROR(INDEX('Annex 2 EHV charges'!$D$11:$D$157, MATCH(0, IF(ISBLANK('Annex 2 EHV charges'!$D$11:$D$157),1, COUNTIF(A$10:$A120, 'Annex 2 EHV charges'!$D$11:$D$157)), 0)),"")</f>
        <v/>
      </c>
      <c r="B121" s="110" t="str">
        <f>IF($A121="","",VLOOKUP($A121,'Annex 2 EHV charges'!$D$11:$O$157,2,0))</f>
        <v/>
      </c>
      <c r="C121" s="108" t="str">
        <f>IF($A121="","",VLOOKUP($A121,'Annex 2 EHV charges'!$D$11:$O$157,3,0))</f>
        <v/>
      </c>
      <c r="D121" s="110" t="str">
        <f>IF($A121="","",VLOOKUP($A121,'Annex 2 EHV charges'!$D$11:$O$157,4,0))</f>
        <v/>
      </c>
      <c r="E121" s="126" t="str">
        <f>IFERROR(IF(VLOOKUP($A121,'Annex 2 EHV charges'!$D$11:$O$157,9,FALSE)=0,"",VLOOKUP($A121,'Annex 2 EHV charges'!$D$11:$O$157,9,FALSE)),"")</f>
        <v/>
      </c>
      <c r="F121" s="127" t="str">
        <f>IFERROR(IF(VLOOKUP($A121,'Annex 2 EHV charges'!$D$11:$O$157,10,FALSE)=0,"",VLOOKUP($A121,'Annex 2 EHV charges'!$D$11:$O$157,10,FALSE)),"")</f>
        <v/>
      </c>
      <c r="G121" s="128" t="str">
        <f>IFERROR(IF(VLOOKUP($A121,'Annex 2 EHV charges'!$D$11:$O$157,11,FALSE)=0,"",VLOOKUP($A121,'Annex 2 EHV charges'!$D$11:$O$157,11,FALSE)),"")</f>
        <v/>
      </c>
      <c r="H121" s="128" t="str">
        <f>IFERROR(IF(VLOOKUP($A121,'Annex 2 EHV charges'!$D$11:$O$157,12,FALSE)=0,"",VLOOKUP($A121,'Annex 2 EHV charges'!$D$11:$O$157,12,FALSE)),"")</f>
        <v/>
      </c>
    </row>
    <row r="122" spans="1:8" ht="12.75" customHeight="1" x14ac:dyDescent="0.2">
      <c r="A122" s="108" t="str">
        <f t="array" ref="A122">IFERROR(INDEX('Annex 2 EHV charges'!$D$11:$D$157, MATCH(0, IF(ISBLANK('Annex 2 EHV charges'!$D$11:$D$157),1, COUNTIF(A$10:$A121, 'Annex 2 EHV charges'!$D$11:$D$157)), 0)),"")</f>
        <v/>
      </c>
      <c r="B122" s="110" t="str">
        <f>IF($A122="","",VLOOKUP($A122,'Annex 2 EHV charges'!$D$11:$O$157,2,0))</f>
        <v/>
      </c>
      <c r="C122" s="108" t="str">
        <f>IF($A122="","",VLOOKUP($A122,'Annex 2 EHV charges'!$D$11:$O$157,3,0))</f>
        <v/>
      </c>
      <c r="D122" s="110" t="str">
        <f>IF($A122="","",VLOOKUP($A122,'Annex 2 EHV charges'!$D$11:$O$157,4,0))</f>
        <v/>
      </c>
      <c r="E122" s="126" t="str">
        <f>IFERROR(IF(VLOOKUP($A122,'Annex 2 EHV charges'!$D$11:$O$157,9,FALSE)=0,"",VLOOKUP($A122,'Annex 2 EHV charges'!$D$11:$O$157,9,FALSE)),"")</f>
        <v/>
      </c>
      <c r="F122" s="127" t="str">
        <f>IFERROR(IF(VLOOKUP($A122,'Annex 2 EHV charges'!$D$11:$O$157,10,FALSE)=0,"",VLOOKUP($A122,'Annex 2 EHV charges'!$D$11:$O$157,10,FALSE)),"")</f>
        <v/>
      </c>
      <c r="G122" s="128" t="str">
        <f>IFERROR(IF(VLOOKUP($A122,'Annex 2 EHV charges'!$D$11:$O$157,11,FALSE)=0,"",VLOOKUP($A122,'Annex 2 EHV charges'!$D$11:$O$157,11,FALSE)),"")</f>
        <v/>
      </c>
      <c r="H122" s="128" t="str">
        <f>IFERROR(IF(VLOOKUP($A122,'Annex 2 EHV charges'!$D$11:$O$157,12,FALSE)=0,"",VLOOKUP($A122,'Annex 2 EHV charges'!$D$11:$O$157,12,FALSE)),"")</f>
        <v/>
      </c>
    </row>
    <row r="123" spans="1:8" ht="12.75" customHeight="1" x14ac:dyDescent="0.2">
      <c r="A123" s="108" t="str">
        <f t="array" ref="A123">IFERROR(INDEX('Annex 2 EHV charges'!$D$11:$D$157, MATCH(0, IF(ISBLANK('Annex 2 EHV charges'!$D$11:$D$157),1, COUNTIF(A$10:$A122, 'Annex 2 EHV charges'!$D$11:$D$157)), 0)),"")</f>
        <v/>
      </c>
      <c r="B123" s="110" t="str">
        <f>IF($A123="","",VLOOKUP($A123,'Annex 2 EHV charges'!$D$11:$O$157,2,0))</f>
        <v/>
      </c>
      <c r="C123" s="108" t="str">
        <f>IF($A123="","",VLOOKUP($A123,'Annex 2 EHV charges'!$D$11:$O$157,3,0))</f>
        <v/>
      </c>
      <c r="D123" s="110" t="str">
        <f>IF($A123="","",VLOOKUP($A123,'Annex 2 EHV charges'!$D$11:$O$157,4,0))</f>
        <v/>
      </c>
      <c r="E123" s="126" t="str">
        <f>IFERROR(IF(VLOOKUP($A123,'Annex 2 EHV charges'!$D$11:$O$157,9,FALSE)=0,"",VLOOKUP($A123,'Annex 2 EHV charges'!$D$11:$O$157,9,FALSE)),"")</f>
        <v/>
      </c>
      <c r="F123" s="127" t="str">
        <f>IFERROR(IF(VLOOKUP($A123,'Annex 2 EHV charges'!$D$11:$O$157,10,FALSE)=0,"",VLOOKUP($A123,'Annex 2 EHV charges'!$D$11:$O$157,10,FALSE)),"")</f>
        <v/>
      </c>
      <c r="G123" s="128" t="str">
        <f>IFERROR(IF(VLOOKUP($A123,'Annex 2 EHV charges'!$D$11:$O$157,11,FALSE)=0,"",VLOOKUP($A123,'Annex 2 EHV charges'!$D$11:$O$157,11,FALSE)),"")</f>
        <v/>
      </c>
      <c r="H123" s="128" t="str">
        <f>IFERROR(IF(VLOOKUP($A123,'Annex 2 EHV charges'!$D$11:$O$157,12,FALSE)=0,"",VLOOKUP($A123,'Annex 2 EHV charges'!$D$11:$O$157,12,FALSE)),"")</f>
        <v/>
      </c>
    </row>
    <row r="124" spans="1:8" ht="12.75" customHeight="1" x14ac:dyDescent="0.2">
      <c r="A124" s="108" t="str">
        <f t="array" ref="A124">IFERROR(INDEX('Annex 2 EHV charges'!$D$11:$D$157, MATCH(0, IF(ISBLANK('Annex 2 EHV charges'!$D$11:$D$157),1, COUNTIF(A$10:$A123, 'Annex 2 EHV charges'!$D$11:$D$157)), 0)),"")</f>
        <v/>
      </c>
      <c r="B124" s="110" t="str">
        <f>IF($A124="","",VLOOKUP($A124,'Annex 2 EHV charges'!$D$11:$O$157,2,0))</f>
        <v/>
      </c>
      <c r="C124" s="108" t="str">
        <f>IF($A124="","",VLOOKUP($A124,'Annex 2 EHV charges'!$D$11:$O$157,3,0))</f>
        <v/>
      </c>
      <c r="D124" s="110" t="str">
        <f>IF($A124="","",VLOOKUP($A124,'Annex 2 EHV charges'!$D$11:$O$157,4,0))</f>
        <v/>
      </c>
      <c r="E124" s="126" t="str">
        <f>IFERROR(IF(VLOOKUP($A124,'Annex 2 EHV charges'!$D$11:$O$157,9,FALSE)=0,"",VLOOKUP($A124,'Annex 2 EHV charges'!$D$11:$O$157,9,FALSE)),"")</f>
        <v/>
      </c>
      <c r="F124" s="127" t="str">
        <f>IFERROR(IF(VLOOKUP($A124,'Annex 2 EHV charges'!$D$11:$O$157,10,FALSE)=0,"",VLOOKUP($A124,'Annex 2 EHV charges'!$D$11:$O$157,10,FALSE)),"")</f>
        <v/>
      </c>
      <c r="G124" s="128" t="str">
        <f>IFERROR(IF(VLOOKUP($A124,'Annex 2 EHV charges'!$D$11:$O$157,11,FALSE)=0,"",VLOOKUP($A124,'Annex 2 EHV charges'!$D$11:$O$157,11,FALSE)),"")</f>
        <v/>
      </c>
      <c r="H124" s="128" t="str">
        <f>IFERROR(IF(VLOOKUP($A124,'Annex 2 EHV charges'!$D$11:$O$157,12,FALSE)=0,"",VLOOKUP($A124,'Annex 2 EHV charges'!$D$11:$O$157,12,FALSE)),"")</f>
        <v/>
      </c>
    </row>
    <row r="125" spans="1:8" ht="12.75" customHeight="1" x14ac:dyDescent="0.2">
      <c r="A125" s="108" t="str">
        <f t="array" ref="A125">IFERROR(INDEX('Annex 2 EHV charges'!$D$11:$D$157, MATCH(0, IF(ISBLANK('Annex 2 EHV charges'!$D$11:$D$157),1, COUNTIF(A$10:$A124, 'Annex 2 EHV charges'!$D$11:$D$157)), 0)),"")</f>
        <v/>
      </c>
      <c r="B125" s="110" t="str">
        <f>IF($A125="","",VLOOKUP($A125,'Annex 2 EHV charges'!$D$11:$O$157,2,0))</f>
        <v/>
      </c>
      <c r="C125" s="108" t="str">
        <f>IF($A125="","",VLOOKUP($A125,'Annex 2 EHV charges'!$D$11:$O$157,3,0))</f>
        <v/>
      </c>
      <c r="D125" s="110" t="str">
        <f>IF($A125="","",VLOOKUP($A125,'Annex 2 EHV charges'!$D$11:$O$157,4,0))</f>
        <v/>
      </c>
      <c r="E125" s="126" t="str">
        <f>IFERROR(IF(VLOOKUP($A125,'Annex 2 EHV charges'!$D$11:$O$157,9,FALSE)=0,"",VLOOKUP($A125,'Annex 2 EHV charges'!$D$11:$O$157,9,FALSE)),"")</f>
        <v/>
      </c>
      <c r="F125" s="127" t="str">
        <f>IFERROR(IF(VLOOKUP($A125,'Annex 2 EHV charges'!$D$11:$O$157,10,FALSE)=0,"",VLOOKUP($A125,'Annex 2 EHV charges'!$D$11:$O$157,10,FALSE)),"")</f>
        <v/>
      </c>
      <c r="G125" s="128" t="str">
        <f>IFERROR(IF(VLOOKUP($A125,'Annex 2 EHV charges'!$D$11:$O$157,11,FALSE)=0,"",VLOOKUP($A125,'Annex 2 EHV charges'!$D$11:$O$157,11,FALSE)),"")</f>
        <v/>
      </c>
      <c r="H125" s="128" t="str">
        <f>IFERROR(IF(VLOOKUP($A125,'Annex 2 EHV charges'!$D$11:$O$157,12,FALSE)=0,"",VLOOKUP($A125,'Annex 2 EHV charges'!$D$11:$O$157,12,FALSE)),"")</f>
        <v/>
      </c>
    </row>
    <row r="126" spans="1:8" ht="12.75" customHeight="1" x14ac:dyDescent="0.2">
      <c r="A126" s="108" t="str">
        <f t="array" ref="A126">IFERROR(INDEX('Annex 2 EHV charges'!$D$11:$D$157, MATCH(0, IF(ISBLANK('Annex 2 EHV charges'!$D$11:$D$157),1, COUNTIF(A$10:$A125, 'Annex 2 EHV charges'!$D$11:$D$157)), 0)),"")</f>
        <v/>
      </c>
      <c r="B126" s="110" t="str">
        <f>IF($A126="","",VLOOKUP($A126,'Annex 2 EHV charges'!$D$11:$O$157,2,0))</f>
        <v/>
      </c>
      <c r="C126" s="108" t="str">
        <f>IF($A126="","",VLOOKUP($A126,'Annex 2 EHV charges'!$D$11:$O$157,3,0))</f>
        <v/>
      </c>
      <c r="D126" s="110" t="str">
        <f>IF($A126="","",VLOOKUP($A126,'Annex 2 EHV charges'!$D$11:$O$157,4,0))</f>
        <v/>
      </c>
      <c r="E126" s="126" t="str">
        <f>IFERROR(IF(VLOOKUP($A126,'Annex 2 EHV charges'!$D$11:$O$157,9,FALSE)=0,"",VLOOKUP($A126,'Annex 2 EHV charges'!$D$11:$O$157,9,FALSE)),"")</f>
        <v/>
      </c>
      <c r="F126" s="127" t="str">
        <f>IFERROR(IF(VLOOKUP($A126,'Annex 2 EHV charges'!$D$11:$O$157,10,FALSE)=0,"",VLOOKUP($A126,'Annex 2 EHV charges'!$D$11:$O$157,10,FALSE)),"")</f>
        <v/>
      </c>
      <c r="G126" s="128" t="str">
        <f>IFERROR(IF(VLOOKUP($A126,'Annex 2 EHV charges'!$D$11:$O$157,11,FALSE)=0,"",VLOOKUP($A126,'Annex 2 EHV charges'!$D$11:$O$157,11,FALSE)),"")</f>
        <v/>
      </c>
      <c r="H126" s="128" t="str">
        <f>IFERROR(IF(VLOOKUP($A126,'Annex 2 EHV charges'!$D$11:$O$157,12,FALSE)=0,"",VLOOKUP($A126,'Annex 2 EHV charges'!$D$11:$O$157,12,FALSE)),"")</f>
        <v/>
      </c>
    </row>
    <row r="127" spans="1:8" ht="12.75" customHeight="1" x14ac:dyDescent="0.2">
      <c r="A127" s="108" t="str">
        <f t="array" ref="A127">IFERROR(INDEX('Annex 2 EHV charges'!$D$11:$D$157, MATCH(0, IF(ISBLANK('Annex 2 EHV charges'!$D$11:$D$157),1, COUNTIF(A$10:$A126, 'Annex 2 EHV charges'!$D$11:$D$157)), 0)),"")</f>
        <v/>
      </c>
      <c r="B127" s="110" t="str">
        <f>IF($A127="","",VLOOKUP($A127,'Annex 2 EHV charges'!$D$11:$O$157,2,0))</f>
        <v/>
      </c>
      <c r="C127" s="108" t="str">
        <f>IF($A127="","",VLOOKUP($A127,'Annex 2 EHV charges'!$D$11:$O$157,3,0))</f>
        <v/>
      </c>
      <c r="D127" s="110" t="str">
        <f>IF($A127="","",VLOOKUP($A127,'Annex 2 EHV charges'!$D$11:$O$157,4,0))</f>
        <v/>
      </c>
      <c r="E127" s="126" t="str">
        <f>IFERROR(IF(VLOOKUP($A127,'Annex 2 EHV charges'!$D$11:$O$157,9,FALSE)=0,"",VLOOKUP($A127,'Annex 2 EHV charges'!$D$11:$O$157,9,FALSE)),"")</f>
        <v/>
      </c>
      <c r="F127" s="127" t="str">
        <f>IFERROR(IF(VLOOKUP($A127,'Annex 2 EHV charges'!$D$11:$O$157,10,FALSE)=0,"",VLOOKUP($A127,'Annex 2 EHV charges'!$D$11:$O$157,10,FALSE)),"")</f>
        <v/>
      </c>
      <c r="G127" s="128" t="str">
        <f>IFERROR(IF(VLOOKUP($A127,'Annex 2 EHV charges'!$D$11:$O$157,11,FALSE)=0,"",VLOOKUP($A127,'Annex 2 EHV charges'!$D$11:$O$157,11,FALSE)),"")</f>
        <v/>
      </c>
      <c r="H127" s="128" t="str">
        <f>IFERROR(IF(VLOOKUP($A127,'Annex 2 EHV charges'!$D$11:$O$157,12,FALSE)=0,"",VLOOKUP($A127,'Annex 2 EHV charges'!$D$11:$O$157,12,FALSE)),"")</f>
        <v/>
      </c>
    </row>
    <row r="128" spans="1:8" ht="12.75" customHeight="1" x14ac:dyDescent="0.2">
      <c r="A128" s="108" t="str">
        <f t="array" ref="A128">IFERROR(INDEX('Annex 2 EHV charges'!$D$11:$D$157, MATCH(0, IF(ISBLANK('Annex 2 EHV charges'!$D$11:$D$157),1, COUNTIF(A$10:$A127, 'Annex 2 EHV charges'!$D$11:$D$157)), 0)),"")</f>
        <v/>
      </c>
      <c r="B128" s="110" t="str">
        <f>IF($A128="","",VLOOKUP($A128,'Annex 2 EHV charges'!$D$11:$O$157,2,0))</f>
        <v/>
      </c>
      <c r="C128" s="108" t="str">
        <f>IF($A128="","",VLOOKUP($A128,'Annex 2 EHV charges'!$D$11:$O$157,3,0))</f>
        <v/>
      </c>
      <c r="D128" s="110" t="str">
        <f>IF($A128="","",VLOOKUP($A128,'Annex 2 EHV charges'!$D$11:$O$157,4,0))</f>
        <v/>
      </c>
      <c r="E128" s="126" t="str">
        <f>IFERROR(IF(VLOOKUP($A128,'Annex 2 EHV charges'!$D$11:$O$157,9,FALSE)=0,"",VLOOKUP($A128,'Annex 2 EHV charges'!$D$11:$O$157,9,FALSE)),"")</f>
        <v/>
      </c>
      <c r="F128" s="127" t="str">
        <f>IFERROR(IF(VLOOKUP($A128,'Annex 2 EHV charges'!$D$11:$O$157,10,FALSE)=0,"",VLOOKUP($A128,'Annex 2 EHV charges'!$D$11:$O$157,10,FALSE)),"")</f>
        <v/>
      </c>
      <c r="G128" s="128" t="str">
        <f>IFERROR(IF(VLOOKUP($A128,'Annex 2 EHV charges'!$D$11:$O$157,11,FALSE)=0,"",VLOOKUP($A128,'Annex 2 EHV charges'!$D$11:$O$157,11,FALSE)),"")</f>
        <v/>
      </c>
      <c r="H128" s="128" t="str">
        <f>IFERROR(IF(VLOOKUP($A128,'Annex 2 EHV charges'!$D$11:$O$157,12,FALSE)=0,"",VLOOKUP($A128,'Annex 2 EHV charges'!$D$11:$O$157,12,FALSE)),"")</f>
        <v/>
      </c>
    </row>
    <row r="129" spans="1:8" ht="12.75" customHeight="1" x14ac:dyDescent="0.2">
      <c r="A129" s="108" t="str">
        <f t="array" ref="A129">IFERROR(INDEX('Annex 2 EHV charges'!$D$11:$D$157, MATCH(0, IF(ISBLANK('Annex 2 EHV charges'!$D$11:$D$157),1, COUNTIF(A$10:$A128, 'Annex 2 EHV charges'!$D$11:$D$157)), 0)),"")</f>
        <v/>
      </c>
      <c r="B129" s="110" t="str">
        <f>IF($A129="","",VLOOKUP($A129,'Annex 2 EHV charges'!$D$11:$O$157,2,0))</f>
        <v/>
      </c>
      <c r="C129" s="108" t="str">
        <f>IF($A129="","",VLOOKUP($A129,'Annex 2 EHV charges'!$D$11:$O$157,3,0))</f>
        <v/>
      </c>
      <c r="D129" s="110" t="str">
        <f>IF($A129="","",VLOOKUP($A129,'Annex 2 EHV charges'!$D$11:$O$157,4,0))</f>
        <v/>
      </c>
      <c r="E129" s="126" t="str">
        <f>IFERROR(IF(VLOOKUP($A129,'Annex 2 EHV charges'!$D$11:$O$157,9,FALSE)=0,"",VLOOKUP($A129,'Annex 2 EHV charges'!$D$11:$O$157,9,FALSE)),"")</f>
        <v/>
      </c>
      <c r="F129" s="127" t="str">
        <f>IFERROR(IF(VLOOKUP($A129,'Annex 2 EHV charges'!$D$11:$O$157,10,FALSE)=0,"",VLOOKUP($A129,'Annex 2 EHV charges'!$D$11:$O$157,10,FALSE)),"")</f>
        <v/>
      </c>
      <c r="G129" s="128" t="str">
        <f>IFERROR(IF(VLOOKUP($A129,'Annex 2 EHV charges'!$D$11:$O$157,11,FALSE)=0,"",VLOOKUP($A129,'Annex 2 EHV charges'!$D$11:$O$157,11,FALSE)),"")</f>
        <v/>
      </c>
      <c r="H129" s="128" t="str">
        <f>IFERROR(IF(VLOOKUP($A129,'Annex 2 EHV charges'!$D$11:$O$157,12,FALSE)=0,"",VLOOKUP($A129,'Annex 2 EHV charges'!$D$11:$O$157,12,FALSE)),"")</f>
        <v/>
      </c>
    </row>
    <row r="130" spans="1:8" ht="12.75" customHeight="1" x14ac:dyDescent="0.2">
      <c r="A130" s="108" t="str">
        <f t="array" ref="A130">IFERROR(INDEX('Annex 2 EHV charges'!$D$11:$D$157, MATCH(0, IF(ISBLANK('Annex 2 EHV charges'!$D$11:$D$157),1, COUNTIF(A$10:$A129, 'Annex 2 EHV charges'!$D$11:$D$157)), 0)),"")</f>
        <v/>
      </c>
      <c r="B130" s="110" t="str">
        <f>IF($A130="","",VLOOKUP($A130,'Annex 2 EHV charges'!$D$11:$O$157,2,0))</f>
        <v/>
      </c>
      <c r="C130" s="108" t="str">
        <f>IF($A130="","",VLOOKUP($A130,'Annex 2 EHV charges'!$D$11:$O$157,3,0))</f>
        <v/>
      </c>
      <c r="D130" s="110" t="str">
        <f>IF($A130="","",VLOOKUP($A130,'Annex 2 EHV charges'!$D$11:$O$157,4,0))</f>
        <v/>
      </c>
      <c r="E130" s="126" t="str">
        <f>IFERROR(IF(VLOOKUP($A130,'Annex 2 EHV charges'!$D$11:$O$157,9,FALSE)=0,"",VLOOKUP($A130,'Annex 2 EHV charges'!$D$11:$O$157,9,FALSE)),"")</f>
        <v/>
      </c>
      <c r="F130" s="127" t="str">
        <f>IFERROR(IF(VLOOKUP($A130,'Annex 2 EHV charges'!$D$11:$O$157,10,FALSE)=0,"",VLOOKUP($A130,'Annex 2 EHV charges'!$D$11:$O$157,10,FALSE)),"")</f>
        <v/>
      </c>
      <c r="G130" s="128" t="str">
        <f>IFERROR(IF(VLOOKUP($A130,'Annex 2 EHV charges'!$D$11:$O$157,11,FALSE)=0,"",VLOOKUP($A130,'Annex 2 EHV charges'!$D$11:$O$157,11,FALSE)),"")</f>
        <v/>
      </c>
      <c r="H130" s="128" t="str">
        <f>IFERROR(IF(VLOOKUP($A130,'Annex 2 EHV charges'!$D$11:$O$157,12,FALSE)=0,"",VLOOKUP($A130,'Annex 2 EHV charges'!$D$11:$O$157,12,FALSE)),"")</f>
        <v/>
      </c>
    </row>
    <row r="131" spans="1:8" ht="12.75" customHeight="1" x14ac:dyDescent="0.2">
      <c r="A131" s="108" t="str">
        <f t="array" ref="A131">IFERROR(INDEX('Annex 2 EHV charges'!$D$11:$D$157, MATCH(0, IF(ISBLANK('Annex 2 EHV charges'!$D$11:$D$157),1, COUNTIF(A$10:$A130, 'Annex 2 EHV charges'!$D$11:$D$157)), 0)),"")</f>
        <v/>
      </c>
      <c r="B131" s="110" t="str">
        <f>IF($A131="","",VLOOKUP($A131,'Annex 2 EHV charges'!$D$11:$O$157,2,0))</f>
        <v/>
      </c>
      <c r="C131" s="108" t="str">
        <f>IF($A131="","",VLOOKUP($A131,'Annex 2 EHV charges'!$D$11:$O$157,3,0))</f>
        <v/>
      </c>
      <c r="D131" s="110" t="str">
        <f>IF($A131="","",VLOOKUP($A131,'Annex 2 EHV charges'!$D$11:$O$157,4,0))</f>
        <v/>
      </c>
      <c r="E131" s="126" t="str">
        <f>IFERROR(IF(VLOOKUP($A131,'Annex 2 EHV charges'!$D$11:$O$157,9,FALSE)=0,"",VLOOKUP($A131,'Annex 2 EHV charges'!$D$11:$O$157,9,FALSE)),"")</f>
        <v/>
      </c>
      <c r="F131" s="127" t="str">
        <f>IFERROR(IF(VLOOKUP($A131,'Annex 2 EHV charges'!$D$11:$O$157,10,FALSE)=0,"",VLOOKUP($A131,'Annex 2 EHV charges'!$D$11:$O$157,10,FALSE)),"")</f>
        <v/>
      </c>
      <c r="G131" s="128" t="str">
        <f>IFERROR(IF(VLOOKUP($A131,'Annex 2 EHV charges'!$D$11:$O$157,11,FALSE)=0,"",VLOOKUP($A131,'Annex 2 EHV charges'!$D$11:$O$157,11,FALSE)),"")</f>
        <v/>
      </c>
      <c r="H131" s="128" t="str">
        <f>IFERROR(IF(VLOOKUP($A131,'Annex 2 EHV charges'!$D$11:$O$157,12,FALSE)=0,"",VLOOKUP($A131,'Annex 2 EHV charges'!$D$11:$O$157,12,FALSE)),"")</f>
        <v/>
      </c>
    </row>
    <row r="132" spans="1:8" ht="12.75" customHeight="1" x14ac:dyDescent="0.2">
      <c r="A132" s="108" t="str">
        <f t="array" ref="A132">IFERROR(INDEX('Annex 2 EHV charges'!$D$11:$D$157, MATCH(0, IF(ISBLANK('Annex 2 EHV charges'!$D$11:$D$157),1, COUNTIF(A$10:$A131, 'Annex 2 EHV charges'!$D$11:$D$157)), 0)),"")</f>
        <v/>
      </c>
      <c r="B132" s="110" t="str">
        <f>IF($A132="","",VLOOKUP($A132,'Annex 2 EHV charges'!$D$11:$O$157,2,0))</f>
        <v/>
      </c>
      <c r="C132" s="108" t="str">
        <f>IF($A132="","",VLOOKUP($A132,'Annex 2 EHV charges'!$D$11:$O$157,3,0))</f>
        <v/>
      </c>
      <c r="D132" s="110" t="str">
        <f>IF($A132="","",VLOOKUP($A132,'Annex 2 EHV charges'!$D$11:$O$157,4,0))</f>
        <v/>
      </c>
      <c r="E132" s="126" t="str">
        <f>IFERROR(IF(VLOOKUP($A132,'Annex 2 EHV charges'!$D$11:$O$157,9,FALSE)=0,"",VLOOKUP($A132,'Annex 2 EHV charges'!$D$11:$O$157,9,FALSE)),"")</f>
        <v/>
      </c>
      <c r="F132" s="127" t="str">
        <f>IFERROR(IF(VLOOKUP($A132,'Annex 2 EHV charges'!$D$11:$O$157,10,FALSE)=0,"",VLOOKUP($A132,'Annex 2 EHV charges'!$D$11:$O$157,10,FALSE)),"")</f>
        <v/>
      </c>
      <c r="G132" s="128" t="str">
        <f>IFERROR(IF(VLOOKUP($A132,'Annex 2 EHV charges'!$D$11:$O$157,11,FALSE)=0,"",VLOOKUP($A132,'Annex 2 EHV charges'!$D$11:$O$157,11,FALSE)),"")</f>
        <v/>
      </c>
      <c r="H132" s="128" t="str">
        <f>IFERROR(IF(VLOOKUP($A132,'Annex 2 EHV charges'!$D$11:$O$157,12,FALSE)=0,"",VLOOKUP($A132,'Annex 2 EHV charges'!$D$11:$O$157,12,FALSE)),"")</f>
        <v/>
      </c>
    </row>
    <row r="133" spans="1:8" ht="12.75" customHeight="1" x14ac:dyDescent="0.2">
      <c r="A133" s="108" t="str">
        <f t="array" ref="A133">IFERROR(INDEX('Annex 2 EHV charges'!$D$11:$D$157, MATCH(0, IF(ISBLANK('Annex 2 EHV charges'!$D$11:$D$157),1, COUNTIF(A$10:$A132, 'Annex 2 EHV charges'!$D$11:$D$157)), 0)),"")</f>
        <v/>
      </c>
      <c r="B133" s="110" t="str">
        <f>IF($A133="","",VLOOKUP($A133,'Annex 2 EHV charges'!$D$11:$O$157,2,0))</f>
        <v/>
      </c>
      <c r="C133" s="108" t="str">
        <f>IF($A133="","",VLOOKUP($A133,'Annex 2 EHV charges'!$D$11:$O$157,3,0))</f>
        <v/>
      </c>
      <c r="D133" s="110" t="str">
        <f>IF($A133="","",VLOOKUP($A133,'Annex 2 EHV charges'!$D$11:$O$157,4,0))</f>
        <v/>
      </c>
      <c r="E133" s="126" t="str">
        <f>IFERROR(IF(VLOOKUP($A133,'Annex 2 EHV charges'!$D$11:$O$157,9,FALSE)=0,"",VLOOKUP($A133,'Annex 2 EHV charges'!$D$11:$O$157,9,FALSE)),"")</f>
        <v/>
      </c>
      <c r="F133" s="127" t="str">
        <f>IFERROR(IF(VLOOKUP($A133,'Annex 2 EHV charges'!$D$11:$O$157,10,FALSE)=0,"",VLOOKUP($A133,'Annex 2 EHV charges'!$D$11:$O$157,10,FALSE)),"")</f>
        <v/>
      </c>
      <c r="G133" s="128" t="str">
        <f>IFERROR(IF(VLOOKUP($A133,'Annex 2 EHV charges'!$D$11:$O$157,11,FALSE)=0,"",VLOOKUP($A133,'Annex 2 EHV charges'!$D$11:$O$157,11,FALSE)),"")</f>
        <v/>
      </c>
      <c r="H133" s="128" t="str">
        <f>IFERROR(IF(VLOOKUP($A133,'Annex 2 EHV charges'!$D$11:$O$157,12,FALSE)=0,"",VLOOKUP($A133,'Annex 2 EHV charges'!$D$11:$O$157,12,FALSE)),"")</f>
        <v/>
      </c>
    </row>
    <row r="134" spans="1:8" ht="12.75" customHeight="1" x14ac:dyDescent="0.2">
      <c r="A134" s="108" t="str">
        <f t="array" ref="A134">IFERROR(INDEX('Annex 2 EHV charges'!$D$11:$D$157, MATCH(0, IF(ISBLANK('Annex 2 EHV charges'!$D$11:$D$157),1, COUNTIF(A$10:$A133, 'Annex 2 EHV charges'!$D$11:$D$157)), 0)),"")</f>
        <v/>
      </c>
      <c r="B134" s="110" t="str">
        <f>IF($A134="","",VLOOKUP($A134,'Annex 2 EHV charges'!$D$11:$O$157,2,0))</f>
        <v/>
      </c>
      <c r="C134" s="108" t="str">
        <f>IF($A134="","",VLOOKUP($A134,'Annex 2 EHV charges'!$D$11:$O$157,3,0))</f>
        <v/>
      </c>
      <c r="D134" s="110" t="str">
        <f>IF($A134="","",VLOOKUP($A134,'Annex 2 EHV charges'!$D$11:$O$157,4,0))</f>
        <v/>
      </c>
      <c r="E134" s="126" t="str">
        <f>IFERROR(IF(VLOOKUP($A134,'Annex 2 EHV charges'!$D$11:$O$157,9,FALSE)=0,"",VLOOKUP($A134,'Annex 2 EHV charges'!$D$11:$O$157,9,FALSE)),"")</f>
        <v/>
      </c>
      <c r="F134" s="127" t="str">
        <f>IFERROR(IF(VLOOKUP($A134,'Annex 2 EHV charges'!$D$11:$O$157,10,FALSE)=0,"",VLOOKUP($A134,'Annex 2 EHV charges'!$D$11:$O$157,10,FALSE)),"")</f>
        <v/>
      </c>
      <c r="G134" s="128" t="str">
        <f>IFERROR(IF(VLOOKUP($A134,'Annex 2 EHV charges'!$D$11:$O$157,11,FALSE)=0,"",VLOOKUP($A134,'Annex 2 EHV charges'!$D$11:$O$157,11,FALSE)),"")</f>
        <v/>
      </c>
      <c r="H134" s="128" t="str">
        <f>IFERROR(IF(VLOOKUP($A134,'Annex 2 EHV charges'!$D$11:$O$157,12,FALSE)=0,"",VLOOKUP($A134,'Annex 2 EHV charges'!$D$11:$O$157,12,FALSE)),"")</f>
        <v/>
      </c>
    </row>
    <row r="135" spans="1:8" ht="12.75" customHeight="1" x14ac:dyDescent="0.2">
      <c r="A135" s="108" t="str">
        <f t="array" ref="A135">IFERROR(INDEX('Annex 2 EHV charges'!$D$11:$D$157, MATCH(0, IF(ISBLANK('Annex 2 EHV charges'!$D$11:$D$157),1, COUNTIF(A$10:$A134, 'Annex 2 EHV charges'!$D$11:$D$157)), 0)),"")</f>
        <v/>
      </c>
      <c r="B135" s="110" t="str">
        <f>IF($A135="","",VLOOKUP($A135,'Annex 2 EHV charges'!$D$11:$O$157,2,0))</f>
        <v/>
      </c>
      <c r="C135" s="108" t="str">
        <f>IF($A135="","",VLOOKUP($A135,'Annex 2 EHV charges'!$D$11:$O$157,3,0))</f>
        <v/>
      </c>
      <c r="D135" s="110" t="str">
        <f>IF($A135="","",VLOOKUP($A135,'Annex 2 EHV charges'!$D$11:$O$157,4,0))</f>
        <v/>
      </c>
      <c r="E135" s="126" t="str">
        <f>IFERROR(IF(VLOOKUP($A135,'Annex 2 EHV charges'!$D$11:$O$157,9,FALSE)=0,"",VLOOKUP($A135,'Annex 2 EHV charges'!$D$11:$O$157,9,FALSE)),"")</f>
        <v/>
      </c>
      <c r="F135" s="127" t="str">
        <f>IFERROR(IF(VLOOKUP($A135,'Annex 2 EHV charges'!$D$11:$O$157,10,FALSE)=0,"",VLOOKUP($A135,'Annex 2 EHV charges'!$D$11:$O$157,10,FALSE)),"")</f>
        <v/>
      </c>
      <c r="G135" s="128" t="str">
        <f>IFERROR(IF(VLOOKUP($A135,'Annex 2 EHV charges'!$D$11:$O$157,11,FALSE)=0,"",VLOOKUP($A135,'Annex 2 EHV charges'!$D$11:$O$157,11,FALSE)),"")</f>
        <v/>
      </c>
      <c r="H135" s="128" t="str">
        <f>IFERROR(IF(VLOOKUP($A135,'Annex 2 EHV charges'!$D$11:$O$157,12,FALSE)=0,"",VLOOKUP($A135,'Annex 2 EHV charges'!$D$11:$O$157,12,FALSE)),"")</f>
        <v/>
      </c>
    </row>
    <row r="136" spans="1:8" ht="12.75" customHeight="1" x14ac:dyDescent="0.2">
      <c r="A136" s="108" t="str">
        <f t="array" ref="A136">IFERROR(INDEX('Annex 2 EHV charges'!$D$11:$D$157, MATCH(0, IF(ISBLANK('Annex 2 EHV charges'!$D$11:$D$157),1, COUNTIF(A$10:$A135, 'Annex 2 EHV charges'!$D$11:$D$157)), 0)),"")</f>
        <v/>
      </c>
      <c r="B136" s="110" t="str">
        <f>IF($A136="","",VLOOKUP($A136,'Annex 2 EHV charges'!$D$11:$O$157,2,0))</f>
        <v/>
      </c>
      <c r="C136" s="108" t="str">
        <f>IF($A136="","",VLOOKUP($A136,'Annex 2 EHV charges'!$D$11:$O$157,3,0))</f>
        <v/>
      </c>
      <c r="D136" s="110" t="str">
        <f>IF($A136="","",VLOOKUP($A136,'Annex 2 EHV charges'!$D$11:$O$157,4,0))</f>
        <v/>
      </c>
      <c r="E136" s="126" t="str">
        <f>IFERROR(IF(VLOOKUP($A136,'Annex 2 EHV charges'!$D$11:$O$157,9,FALSE)=0,"",VLOOKUP($A136,'Annex 2 EHV charges'!$D$11:$O$157,9,FALSE)),"")</f>
        <v/>
      </c>
      <c r="F136" s="127" t="str">
        <f>IFERROR(IF(VLOOKUP($A136,'Annex 2 EHV charges'!$D$11:$O$157,10,FALSE)=0,"",VLOOKUP($A136,'Annex 2 EHV charges'!$D$11:$O$157,10,FALSE)),"")</f>
        <v/>
      </c>
      <c r="G136" s="128" t="str">
        <f>IFERROR(IF(VLOOKUP($A136,'Annex 2 EHV charges'!$D$11:$O$157,11,FALSE)=0,"",VLOOKUP($A136,'Annex 2 EHV charges'!$D$11:$O$157,11,FALSE)),"")</f>
        <v/>
      </c>
      <c r="H136" s="128" t="str">
        <f>IFERROR(IF(VLOOKUP($A136,'Annex 2 EHV charges'!$D$11:$O$157,12,FALSE)=0,"",VLOOKUP($A136,'Annex 2 EHV charges'!$D$11:$O$157,12,FALSE)),"")</f>
        <v/>
      </c>
    </row>
    <row r="137" spans="1:8" ht="12.75" customHeight="1" x14ac:dyDescent="0.2">
      <c r="A137" s="108" t="str">
        <f t="array" ref="A137">IFERROR(INDEX('Annex 2 EHV charges'!$D$11:$D$157, MATCH(0, IF(ISBLANK('Annex 2 EHV charges'!$D$11:$D$157),1, COUNTIF(A$10:$A136, 'Annex 2 EHV charges'!$D$11:$D$157)), 0)),"")</f>
        <v/>
      </c>
      <c r="B137" s="110" t="str">
        <f>IF($A137="","",VLOOKUP($A137,'Annex 2 EHV charges'!$D$11:$O$157,2,0))</f>
        <v/>
      </c>
      <c r="C137" s="108" t="str">
        <f>IF($A137="","",VLOOKUP($A137,'Annex 2 EHV charges'!$D$11:$O$157,3,0))</f>
        <v/>
      </c>
      <c r="D137" s="110" t="str">
        <f>IF($A137="","",VLOOKUP($A137,'Annex 2 EHV charges'!$D$11:$O$157,4,0))</f>
        <v/>
      </c>
      <c r="E137" s="126" t="str">
        <f>IFERROR(IF(VLOOKUP($A137,'Annex 2 EHV charges'!$D$11:$O$157,9,FALSE)=0,"",VLOOKUP($A137,'Annex 2 EHV charges'!$D$11:$O$157,9,FALSE)),"")</f>
        <v/>
      </c>
      <c r="F137" s="127" t="str">
        <f>IFERROR(IF(VLOOKUP($A137,'Annex 2 EHV charges'!$D$11:$O$157,10,FALSE)=0,"",VLOOKUP($A137,'Annex 2 EHV charges'!$D$11:$O$157,10,FALSE)),"")</f>
        <v/>
      </c>
      <c r="G137" s="128" t="str">
        <f>IFERROR(IF(VLOOKUP($A137,'Annex 2 EHV charges'!$D$11:$O$157,11,FALSE)=0,"",VLOOKUP($A137,'Annex 2 EHV charges'!$D$11:$O$157,11,FALSE)),"")</f>
        <v/>
      </c>
      <c r="H137" s="128" t="str">
        <f>IFERROR(IF(VLOOKUP($A137,'Annex 2 EHV charges'!$D$11:$O$157,12,FALSE)=0,"",VLOOKUP($A137,'Annex 2 EHV charges'!$D$11:$O$157,12,FALSE)),"")</f>
        <v/>
      </c>
    </row>
    <row r="138" spans="1:8" ht="12.75" customHeight="1" x14ac:dyDescent="0.2">
      <c r="A138" s="108" t="str">
        <f t="array" ref="A138">IFERROR(INDEX('Annex 2 EHV charges'!$D$11:$D$157, MATCH(0, IF(ISBLANK('Annex 2 EHV charges'!$D$11:$D$157),1, COUNTIF(A$10:$A137, 'Annex 2 EHV charges'!$D$11:$D$157)), 0)),"")</f>
        <v/>
      </c>
      <c r="B138" s="110" t="str">
        <f>IF($A138="","",VLOOKUP($A138,'Annex 2 EHV charges'!$D$11:$O$157,2,0))</f>
        <v/>
      </c>
      <c r="C138" s="108" t="str">
        <f>IF($A138="","",VLOOKUP($A138,'Annex 2 EHV charges'!$D$11:$O$157,3,0))</f>
        <v/>
      </c>
      <c r="D138" s="110" t="str">
        <f>IF($A138="","",VLOOKUP($A138,'Annex 2 EHV charges'!$D$11:$O$157,4,0))</f>
        <v/>
      </c>
      <c r="E138" s="126" t="str">
        <f>IFERROR(IF(VLOOKUP($A138,'Annex 2 EHV charges'!$D$11:$O$157,9,FALSE)=0,"",VLOOKUP($A138,'Annex 2 EHV charges'!$D$11:$O$157,9,FALSE)),"")</f>
        <v/>
      </c>
      <c r="F138" s="127" t="str">
        <f>IFERROR(IF(VLOOKUP($A138,'Annex 2 EHV charges'!$D$11:$O$157,10,FALSE)=0,"",VLOOKUP($A138,'Annex 2 EHV charges'!$D$11:$O$157,10,FALSE)),"")</f>
        <v/>
      </c>
      <c r="G138" s="128" t="str">
        <f>IFERROR(IF(VLOOKUP($A138,'Annex 2 EHV charges'!$D$11:$O$157,11,FALSE)=0,"",VLOOKUP($A138,'Annex 2 EHV charges'!$D$11:$O$157,11,FALSE)),"")</f>
        <v/>
      </c>
      <c r="H138" s="128" t="str">
        <f>IFERROR(IF(VLOOKUP($A138,'Annex 2 EHV charges'!$D$11:$O$157,12,FALSE)=0,"",VLOOKUP($A138,'Annex 2 EHV charges'!$D$11:$O$157,12,FALSE)),"")</f>
        <v/>
      </c>
    </row>
    <row r="139" spans="1:8" ht="12.75" customHeight="1" x14ac:dyDescent="0.2">
      <c r="A139" s="108" t="str">
        <f t="array" ref="A139">IFERROR(INDEX('Annex 2 EHV charges'!$D$11:$D$157, MATCH(0, IF(ISBLANK('Annex 2 EHV charges'!$D$11:$D$157),1, COUNTIF(A$10:$A138, 'Annex 2 EHV charges'!$D$11:$D$157)), 0)),"")</f>
        <v/>
      </c>
      <c r="B139" s="110" t="str">
        <f>IF($A139="","",VLOOKUP($A139,'Annex 2 EHV charges'!$D$11:$O$157,2,0))</f>
        <v/>
      </c>
      <c r="C139" s="108" t="str">
        <f>IF($A139="","",VLOOKUP($A139,'Annex 2 EHV charges'!$D$11:$O$157,3,0))</f>
        <v/>
      </c>
      <c r="D139" s="110" t="str">
        <f>IF($A139="","",VLOOKUP($A139,'Annex 2 EHV charges'!$D$11:$O$157,4,0))</f>
        <v/>
      </c>
      <c r="E139" s="126" t="str">
        <f>IFERROR(IF(VLOOKUP($A139,'Annex 2 EHV charges'!$D$11:$O$157,9,FALSE)=0,"",VLOOKUP($A139,'Annex 2 EHV charges'!$D$11:$O$157,9,FALSE)),"")</f>
        <v/>
      </c>
      <c r="F139" s="127" t="str">
        <f>IFERROR(IF(VLOOKUP($A139,'Annex 2 EHV charges'!$D$11:$O$157,10,FALSE)=0,"",VLOOKUP($A139,'Annex 2 EHV charges'!$D$11:$O$157,10,FALSE)),"")</f>
        <v/>
      </c>
      <c r="G139" s="128" t="str">
        <f>IFERROR(IF(VLOOKUP($A139,'Annex 2 EHV charges'!$D$11:$O$157,11,FALSE)=0,"",VLOOKUP($A139,'Annex 2 EHV charges'!$D$11:$O$157,11,FALSE)),"")</f>
        <v/>
      </c>
      <c r="H139" s="128" t="str">
        <f>IFERROR(IF(VLOOKUP($A139,'Annex 2 EHV charges'!$D$11:$O$157,12,FALSE)=0,"",VLOOKUP($A139,'Annex 2 EHV charges'!$D$11:$O$157,12,FALSE)),"")</f>
        <v/>
      </c>
    </row>
    <row r="140" spans="1:8" ht="12.75" customHeight="1" x14ac:dyDescent="0.2">
      <c r="A140" s="108" t="str">
        <f t="array" ref="A140">IFERROR(INDEX('Annex 2 EHV charges'!$D$11:$D$157, MATCH(0, IF(ISBLANK('Annex 2 EHV charges'!$D$11:$D$157),1, COUNTIF(A$10:$A139, 'Annex 2 EHV charges'!$D$11:$D$157)), 0)),"")</f>
        <v/>
      </c>
      <c r="B140" s="110" t="str">
        <f>IF($A140="","",VLOOKUP($A140,'Annex 2 EHV charges'!$D$11:$O$157,2,0))</f>
        <v/>
      </c>
      <c r="C140" s="108" t="str">
        <f>IF($A140="","",VLOOKUP($A140,'Annex 2 EHV charges'!$D$11:$O$157,3,0))</f>
        <v/>
      </c>
      <c r="D140" s="110" t="str">
        <f>IF($A140="","",VLOOKUP($A140,'Annex 2 EHV charges'!$D$11:$O$157,4,0))</f>
        <v/>
      </c>
      <c r="E140" s="126" t="str">
        <f>IFERROR(IF(VLOOKUP($A140,'Annex 2 EHV charges'!$D$11:$O$157,9,FALSE)=0,"",VLOOKUP($A140,'Annex 2 EHV charges'!$D$11:$O$157,9,FALSE)),"")</f>
        <v/>
      </c>
      <c r="F140" s="127" t="str">
        <f>IFERROR(IF(VLOOKUP($A140,'Annex 2 EHV charges'!$D$11:$O$157,10,FALSE)=0,"",VLOOKUP($A140,'Annex 2 EHV charges'!$D$11:$O$157,10,FALSE)),"")</f>
        <v/>
      </c>
      <c r="G140" s="128" t="str">
        <f>IFERROR(IF(VLOOKUP($A140,'Annex 2 EHV charges'!$D$11:$O$157,11,FALSE)=0,"",VLOOKUP($A140,'Annex 2 EHV charges'!$D$11:$O$157,11,FALSE)),"")</f>
        <v/>
      </c>
      <c r="H140" s="128" t="str">
        <f>IFERROR(IF(VLOOKUP($A140,'Annex 2 EHV charges'!$D$11:$O$157,12,FALSE)=0,"",VLOOKUP($A140,'Annex 2 EHV charges'!$D$11:$O$157,12,FALSE)),"")</f>
        <v/>
      </c>
    </row>
    <row r="141" spans="1:8" ht="12.75" customHeight="1" x14ac:dyDescent="0.2">
      <c r="A141" s="108" t="str">
        <f t="array" ref="A141">IFERROR(INDEX('Annex 2 EHV charges'!$D$11:$D$157, MATCH(0, IF(ISBLANK('Annex 2 EHV charges'!$D$11:$D$157),1, COUNTIF(A$10:$A140, 'Annex 2 EHV charges'!$D$11:$D$157)), 0)),"")</f>
        <v/>
      </c>
      <c r="B141" s="110" t="str">
        <f>IF($A141="","",VLOOKUP($A141,'Annex 2 EHV charges'!$D$11:$O$157,2,0))</f>
        <v/>
      </c>
      <c r="C141" s="108" t="str">
        <f>IF($A141="","",VLOOKUP($A141,'Annex 2 EHV charges'!$D$11:$O$157,3,0))</f>
        <v/>
      </c>
      <c r="D141" s="110" t="str">
        <f>IF($A141="","",VLOOKUP($A141,'Annex 2 EHV charges'!$D$11:$O$157,4,0))</f>
        <v/>
      </c>
      <c r="E141" s="126" t="str">
        <f>IFERROR(IF(VLOOKUP($A141,'Annex 2 EHV charges'!$D$11:$O$157,9,FALSE)=0,"",VLOOKUP($A141,'Annex 2 EHV charges'!$D$11:$O$157,9,FALSE)),"")</f>
        <v/>
      </c>
      <c r="F141" s="127" t="str">
        <f>IFERROR(IF(VLOOKUP($A141,'Annex 2 EHV charges'!$D$11:$O$157,10,FALSE)=0,"",VLOOKUP($A141,'Annex 2 EHV charges'!$D$11:$O$157,10,FALSE)),"")</f>
        <v/>
      </c>
      <c r="G141" s="128" t="str">
        <f>IFERROR(IF(VLOOKUP($A141,'Annex 2 EHV charges'!$D$11:$O$157,11,FALSE)=0,"",VLOOKUP($A141,'Annex 2 EHV charges'!$D$11:$O$157,11,FALSE)),"")</f>
        <v/>
      </c>
      <c r="H141" s="128" t="str">
        <f>IFERROR(IF(VLOOKUP($A141,'Annex 2 EHV charges'!$D$11:$O$157,12,FALSE)=0,"",VLOOKUP($A141,'Annex 2 EHV charges'!$D$11:$O$157,12,FALSE)),"")</f>
        <v/>
      </c>
    </row>
    <row r="142" spans="1:8" ht="12.75" customHeight="1" x14ac:dyDescent="0.2">
      <c r="A142" s="108" t="str">
        <f t="array" ref="A142">IFERROR(INDEX('Annex 2 EHV charges'!$D$11:$D$157, MATCH(0, IF(ISBLANK('Annex 2 EHV charges'!$D$11:$D$157),1, COUNTIF(A$10:$A141, 'Annex 2 EHV charges'!$D$11:$D$157)), 0)),"")</f>
        <v/>
      </c>
      <c r="B142" s="110" t="str">
        <f>IF($A142="","",VLOOKUP($A142,'Annex 2 EHV charges'!$D$11:$O$157,2,0))</f>
        <v/>
      </c>
      <c r="C142" s="108" t="str">
        <f>IF($A142="","",VLOOKUP($A142,'Annex 2 EHV charges'!$D$11:$O$157,3,0))</f>
        <v/>
      </c>
      <c r="D142" s="110" t="str">
        <f>IF($A142="","",VLOOKUP($A142,'Annex 2 EHV charges'!$D$11:$O$157,4,0))</f>
        <v/>
      </c>
      <c r="E142" s="126" t="str">
        <f>IFERROR(IF(VLOOKUP($A142,'Annex 2 EHV charges'!$D$11:$O$157,9,FALSE)=0,"",VLOOKUP($A142,'Annex 2 EHV charges'!$D$11:$O$157,9,FALSE)),"")</f>
        <v/>
      </c>
      <c r="F142" s="127" t="str">
        <f>IFERROR(IF(VLOOKUP($A142,'Annex 2 EHV charges'!$D$11:$O$157,10,FALSE)=0,"",VLOOKUP($A142,'Annex 2 EHV charges'!$D$11:$O$157,10,FALSE)),"")</f>
        <v/>
      </c>
      <c r="G142" s="128" t="str">
        <f>IFERROR(IF(VLOOKUP($A142,'Annex 2 EHV charges'!$D$11:$O$157,11,FALSE)=0,"",VLOOKUP($A142,'Annex 2 EHV charges'!$D$11:$O$157,11,FALSE)),"")</f>
        <v/>
      </c>
      <c r="H142" s="128" t="str">
        <f>IFERROR(IF(VLOOKUP($A142,'Annex 2 EHV charges'!$D$11:$O$157,12,FALSE)=0,"",VLOOKUP($A142,'Annex 2 EHV charges'!$D$11:$O$157,12,FALSE)),"")</f>
        <v/>
      </c>
    </row>
    <row r="143" spans="1:8" ht="12.75" customHeight="1" x14ac:dyDescent="0.2">
      <c r="A143" s="108" t="str">
        <f t="array" ref="A143">IFERROR(INDEX('Annex 2 EHV charges'!$D$11:$D$157, MATCH(0, IF(ISBLANK('Annex 2 EHV charges'!$D$11:$D$157),1, COUNTIF(A$10:$A142, 'Annex 2 EHV charges'!$D$11:$D$157)), 0)),"")</f>
        <v/>
      </c>
      <c r="B143" s="110" t="str">
        <f>IF($A143="","",VLOOKUP($A143,'Annex 2 EHV charges'!$D$11:$O$157,2,0))</f>
        <v/>
      </c>
      <c r="C143" s="108" t="str">
        <f>IF($A143="","",VLOOKUP($A143,'Annex 2 EHV charges'!$D$11:$O$157,3,0))</f>
        <v/>
      </c>
      <c r="D143" s="110" t="str">
        <f>IF($A143="","",VLOOKUP($A143,'Annex 2 EHV charges'!$D$11:$O$157,4,0))</f>
        <v/>
      </c>
      <c r="E143" s="126" t="str">
        <f>IFERROR(IF(VLOOKUP($A143,'Annex 2 EHV charges'!$D$11:$O$157,9,FALSE)=0,"",VLOOKUP($A143,'Annex 2 EHV charges'!$D$11:$O$157,9,FALSE)),"")</f>
        <v/>
      </c>
      <c r="F143" s="127" t="str">
        <f>IFERROR(IF(VLOOKUP($A143,'Annex 2 EHV charges'!$D$11:$O$157,10,FALSE)=0,"",VLOOKUP($A143,'Annex 2 EHV charges'!$D$11:$O$157,10,FALSE)),"")</f>
        <v/>
      </c>
      <c r="G143" s="128" t="str">
        <f>IFERROR(IF(VLOOKUP($A143,'Annex 2 EHV charges'!$D$11:$O$157,11,FALSE)=0,"",VLOOKUP($A143,'Annex 2 EHV charges'!$D$11:$O$157,11,FALSE)),"")</f>
        <v/>
      </c>
      <c r="H143" s="128" t="str">
        <f>IFERROR(IF(VLOOKUP($A143,'Annex 2 EHV charges'!$D$11:$O$157,12,FALSE)=0,"",VLOOKUP($A143,'Annex 2 EHV charges'!$D$11:$O$157,12,FALSE)),"")</f>
        <v/>
      </c>
    </row>
    <row r="144" spans="1:8" ht="12.75" customHeight="1" x14ac:dyDescent="0.2">
      <c r="A144" s="108" t="str">
        <f t="array" ref="A144">IFERROR(INDEX('Annex 2 EHV charges'!$D$11:$D$157, MATCH(0, IF(ISBLANK('Annex 2 EHV charges'!$D$11:$D$157),1, COUNTIF(A$10:$A143, 'Annex 2 EHV charges'!$D$11:$D$157)), 0)),"")</f>
        <v/>
      </c>
      <c r="B144" s="110" t="str">
        <f>IF($A144="","",VLOOKUP($A144,'Annex 2 EHV charges'!$D$11:$O$157,2,0))</f>
        <v/>
      </c>
      <c r="C144" s="108" t="str">
        <f>IF($A144="","",VLOOKUP($A144,'Annex 2 EHV charges'!$D$11:$O$157,3,0))</f>
        <v/>
      </c>
      <c r="D144" s="110" t="str">
        <f>IF($A144="","",VLOOKUP($A144,'Annex 2 EHV charges'!$D$11:$O$157,4,0))</f>
        <v/>
      </c>
      <c r="E144" s="126" t="str">
        <f>IFERROR(IF(VLOOKUP($A144,'Annex 2 EHV charges'!$D$11:$O$157,9,FALSE)=0,"",VLOOKUP($A144,'Annex 2 EHV charges'!$D$11:$O$157,9,FALSE)),"")</f>
        <v/>
      </c>
      <c r="F144" s="127" t="str">
        <f>IFERROR(IF(VLOOKUP($A144,'Annex 2 EHV charges'!$D$11:$O$157,10,FALSE)=0,"",VLOOKUP($A144,'Annex 2 EHV charges'!$D$11:$O$157,10,FALSE)),"")</f>
        <v/>
      </c>
      <c r="G144" s="128" t="str">
        <f>IFERROR(IF(VLOOKUP($A144,'Annex 2 EHV charges'!$D$11:$O$157,11,FALSE)=0,"",VLOOKUP($A144,'Annex 2 EHV charges'!$D$11:$O$157,11,FALSE)),"")</f>
        <v/>
      </c>
      <c r="H144" s="128" t="str">
        <f>IFERROR(IF(VLOOKUP($A144,'Annex 2 EHV charges'!$D$11:$O$157,12,FALSE)=0,"",VLOOKUP($A144,'Annex 2 EHV charges'!$D$11:$O$157,12,FALSE)),"")</f>
        <v/>
      </c>
    </row>
    <row r="145" spans="1:8" ht="12.75" customHeight="1" x14ac:dyDescent="0.2">
      <c r="A145" s="108" t="str">
        <f t="array" ref="A145">IFERROR(INDEX('Annex 2 EHV charges'!$D$11:$D$157, MATCH(0, IF(ISBLANK('Annex 2 EHV charges'!$D$11:$D$157),1, COUNTIF(A$10:$A144, 'Annex 2 EHV charges'!$D$11:$D$157)), 0)),"")</f>
        <v/>
      </c>
      <c r="B145" s="110" t="str">
        <f>IF($A145="","",VLOOKUP($A145,'Annex 2 EHV charges'!$D$11:$O$157,2,0))</f>
        <v/>
      </c>
      <c r="C145" s="108" t="str">
        <f>IF($A145="","",VLOOKUP($A145,'Annex 2 EHV charges'!$D$11:$O$157,3,0))</f>
        <v/>
      </c>
      <c r="D145" s="110" t="str">
        <f>IF($A145="","",VLOOKUP($A145,'Annex 2 EHV charges'!$D$11:$O$157,4,0))</f>
        <v/>
      </c>
      <c r="E145" s="126" t="str">
        <f>IFERROR(IF(VLOOKUP($A145,'Annex 2 EHV charges'!$D$11:$O$157,9,FALSE)=0,"",VLOOKUP($A145,'Annex 2 EHV charges'!$D$11:$O$157,9,FALSE)),"")</f>
        <v/>
      </c>
      <c r="F145" s="127" t="str">
        <f>IFERROR(IF(VLOOKUP($A145,'Annex 2 EHV charges'!$D$11:$O$157,10,FALSE)=0,"",VLOOKUP($A145,'Annex 2 EHV charges'!$D$11:$O$157,10,FALSE)),"")</f>
        <v/>
      </c>
      <c r="G145" s="128" t="str">
        <f>IFERROR(IF(VLOOKUP($A145,'Annex 2 EHV charges'!$D$11:$O$157,11,FALSE)=0,"",VLOOKUP($A145,'Annex 2 EHV charges'!$D$11:$O$157,11,FALSE)),"")</f>
        <v/>
      </c>
      <c r="H145" s="128" t="str">
        <f>IFERROR(IF(VLOOKUP($A145,'Annex 2 EHV charges'!$D$11:$O$157,12,FALSE)=0,"",VLOOKUP($A145,'Annex 2 EHV charges'!$D$11:$O$157,12,FALSE)),"")</f>
        <v/>
      </c>
    </row>
    <row r="146" spans="1:8" ht="12.75" customHeight="1" x14ac:dyDescent="0.2">
      <c r="A146" s="108" t="str">
        <f t="array" ref="A146">IFERROR(INDEX('Annex 2 EHV charges'!$D$11:$D$157, MATCH(0, IF(ISBLANK('Annex 2 EHV charges'!$D$11:$D$157),1, COUNTIF(A$10:$A145, 'Annex 2 EHV charges'!$D$11:$D$157)), 0)),"")</f>
        <v/>
      </c>
      <c r="B146" s="110" t="str">
        <f>IF($A146="","",VLOOKUP($A146,'Annex 2 EHV charges'!$D$11:$O$157,2,0))</f>
        <v/>
      </c>
      <c r="C146" s="108" t="str">
        <f>IF($A146="","",VLOOKUP($A146,'Annex 2 EHV charges'!$D$11:$O$157,3,0))</f>
        <v/>
      </c>
      <c r="D146" s="110" t="str">
        <f>IF($A146="","",VLOOKUP($A146,'Annex 2 EHV charges'!$D$11:$O$157,4,0))</f>
        <v/>
      </c>
      <c r="E146" s="126" t="str">
        <f>IFERROR(IF(VLOOKUP($A146,'Annex 2 EHV charges'!$D$11:$O$157,9,FALSE)=0,"",VLOOKUP($A146,'Annex 2 EHV charges'!$D$11:$O$157,9,FALSE)),"")</f>
        <v/>
      </c>
      <c r="F146" s="127" t="str">
        <f>IFERROR(IF(VLOOKUP($A146,'Annex 2 EHV charges'!$D$11:$O$157,10,FALSE)=0,"",VLOOKUP($A146,'Annex 2 EHV charges'!$D$11:$O$157,10,FALSE)),"")</f>
        <v/>
      </c>
      <c r="G146" s="128" t="str">
        <f>IFERROR(IF(VLOOKUP($A146,'Annex 2 EHV charges'!$D$11:$O$157,11,FALSE)=0,"",VLOOKUP($A146,'Annex 2 EHV charges'!$D$11:$O$157,11,FALSE)),"")</f>
        <v/>
      </c>
      <c r="H146" s="128" t="str">
        <f>IFERROR(IF(VLOOKUP($A146,'Annex 2 EHV charges'!$D$11:$O$157,12,FALSE)=0,"",VLOOKUP($A146,'Annex 2 EHV charges'!$D$11:$O$157,12,FALSE)),"")</f>
        <v/>
      </c>
    </row>
    <row r="147" spans="1:8" ht="12.75" customHeight="1" x14ac:dyDescent="0.2">
      <c r="A147" s="108" t="str">
        <f t="array" ref="A147">IFERROR(INDEX('Annex 2 EHV charges'!$D$11:$D$157, MATCH(0, IF(ISBLANK('Annex 2 EHV charges'!$D$11:$D$157),1, COUNTIF(A$10:$A146, 'Annex 2 EHV charges'!$D$11:$D$157)), 0)),"")</f>
        <v/>
      </c>
      <c r="B147" s="110" t="str">
        <f>IF($A147="","",VLOOKUP($A147,'Annex 2 EHV charges'!$D$11:$O$157,2,0))</f>
        <v/>
      </c>
      <c r="C147" s="108" t="str">
        <f>IF($A147="","",VLOOKUP($A147,'Annex 2 EHV charges'!$D$11:$O$157,3,0))</f>
        <v/>
      </c>
      <c r="D147" s="110" t="str">
        <f>IF($A147="","",VLOOKUP($A147,'Annex 2 EHV charges'!$D$11:$O$157,4,0))</f>
        <v/>
      </c>
      <c r="E147" s="126" t="str">
        <f>IFERROR(IF(VLOOKUP($A147,'Annex 2 EHV charges'!$D$11:$O$157,9,FALSE)=0,"",VLOOKUP($A147,'Annex 2 EHV charges'!$D$11:$O$157,9,FALSE)),"")</f>
        <v/>
      </c>
      <c r="F147" s="127" t="str">
        <f>IFERROR(IF(VLOOKUP($A147,'Annex 2 EHV charges'!$D$11:$O$157,10,FALSE)=0,"",VLOOKUP($A147,'Annex 2 EHV charges'!$D$11:$O$157,10,FALSE)),"")</f>
        <v/>
      </c>
      <c r="G147" s="128" t="str">
        <f>IFERROR(IF(VLOOKUP($A147,'Annex 2 EHV charges'!$D$11:$O$157,11,FALSE)=0,"",VLOOKUP($A147,'Annex 2 EHV charges'!$D$11:$O$157,11,FALSE)),"")</f>
        <v/>
      </c>
      <c r="H147" s="128" t="str">
        <f>IFERROR(IF(VLOOKUP($A147,'Annex 2 EHV charges'!$D$11:$O$157,12,FALSE)=0,"",VLOOKUP($A147,'Annex 2 EHV charges'!$D$11:$O$157,12,FALSE)),"")</f>
        <v/>
      </c>
    </row>
    <row r="148" spans="1:8" ht="12.75" customHeight="1" x14ac:dyDescent="0.2">
      <c r="A148" s="108" t="str">
        <f t="array" ref="A148">IFERROR(INDEX('Annex 2 EHV charges'!$D$11:$D$157, MATCH(0, IF(ISBLANK('Annex 2 EHV charges'!$D$11:$D$157),1, COUNTIF(A$10:$A147, 'Annex 2 EHV charges'!$D$11:$D$157)), 0)),"")</f>
        <v/>
      </c>
      <c r="B148" s="110" t="str">
        <f>IF($A148="","",VLOOKUP($A148,'Annex 2 EHV charges'!$D$11:$O$157,2,0))</f>
        <v/>
      </c>
      <c r="C148" s="108" t="str">
        <f>IF($A148="","",VLOOKUP($A148,'Annex 2 EHV charges'!$D$11:$O$157,3,0))</f>
        <v/>
      </c>
      <c r="D148" s="110" t="str">
        <f>IF($A148="","",VLOOKUP($A148,'Annex 2 EHV charges'!$D$11:$O$157,4,0))</f>
        <v/>
      </c>
      <c r="E148" s="126" t="str">
        <f>IFERROR(IF(VLOOKUP($A148,'Annex 2 EHV charges'!$D$11:$O$157,9,FALSE)=0,"",VLOOKUP($A148,'Annex 2 EHV charges'!$D$11:$O$157,9,FALSE)),"")</f>
        <v/>
      </c>
      <c r="F148" s="127" t="str">
        <f>IFERROR(IF(VLOOKUP($A148,'Annex 2 EHV charges'!$D$11:$O$157,10,FALSE)=0,"",VLOOKUP($A148,'Annex 2 EHV charges'!$D$11:$O$157,10,FALSE)),"")</f>
        <v/>
      </c>
      <c r="G148" s="128" t="str">
        <f>IFERROR(IF(VLOOKUP($A148,'Annex 2 EHV charges'!$D$11:$O$157,11,FALSE)=0,"",VLOOKUP($A148,'Annex 2 EHV charges'!$D$11:$O$157,11,FALSE)),"")</f>
        <v/>
      </c>
      <c r="H148" s="128" t="str">
        <f>IFERROR(IF(VLOOKUP($A148,'Annex 2 EHV charges'!$D$11:$O$157,12,FALSE)=0,"",VLOOKUP($A148,'Annex 2 EHV charges'!$D$11:$O$157,12,FALSE)),"")</f>
        <v/>
      </c>
    </row>
    <row r="149" spans="1:8" ht="12.75" customHeight="1" x14ac:dyDescent="0.2">
      <c r="A149" s="108" t="str">
        <f t="array" ref="A149">IFERROR(INDEX('Annex 2 EHV charges'!$D$11:$D$157, MATCH(0, IF(ISBLANK('Annex 2 EHV charges'!$D$11:$D$157),1, COUNTIF(A$10:$A148, 'Annex 2 EHV charges'!$D$11:$D$157)), 0)),"")</f>
        <v/>
      </c>
      <c r="B149" s="110" t="str">
        <f>IF($A149="","",VLOOKUP($A149,'Annex 2 EHV charges'!$D$11:$O$157,2,0))</f>
        <v/>
      </c>
      <c r="C149" s="108" t="str">
        <f>IF($A149="","",VLOOKUP($A149,'Annex 2 EHV charges'!$D$11:$O$157,3,0))</f>
        <v/>
      </c>
      <c r="D149" s="110" t="str">
        <f>IF($A149="","",VLOOKUP($A149,'Annex 2 EHV charges'!$D$11:$O$157,4,0))</f>
        <v/>
      </c>
      <c r="E149" s="126" t="str">
        <f>IFERROR(IF(VLOOKUP($A149,'Annex 2 EHV charges'!$D$11:$O$157,9,FALSE)=0,"",VLOOKUP($A149,'Annex 2 EHV charges'!$D$11:$O$157,9,FALSE)),"")</f>
        <v/>
      </c>
      <c r="F149" s="127" t="str">
        <f>IFERROR(IF(VLOOKUP($A149,'Annex 2 EHV charges'!$D$11:$O$157,10,FALSE)=0,"",VLOOKUP($A149,'Annex 2 EHV charges'!$D$11:$O$157,10,FALSE)),"")</f>
        <v/>
      </c>
      <c r="G149" s="128" t="str">
        <f>IFERROR(IF(VLOOKUP($A149,'Annex 2 EHV charges'!$D$11:$O$157,11,FALSE)=0,"",VLOOKUP($A149,'Annex 2 EHV charges'!$D$11:$O$157,11,FALSE)),"")</f>
        <v/>
      </c>
      <c r="H149" s="128" t="str">
        <f>IFERROR(IF(VLOOKUP($A149,'Annex 2 EHV charges'!$D$11:$O$157,12,FALSE)=0,"",VLOOKUP($A149,'Annex 2 EHV charges'!$D$11:$O$157,12,FALSE)),"")</f>
        <v/>
      </c>
    </row>
    <row r="150" spans="1:8" ht="12.75" customHeight="1" x14ac:dyDescent="0.2">
      <c r="A150" s="108" t="str">
        <f t="array" ref="A150">IFERROR(INDEX('Annex 2 EHV charges'!$D$11:$D$157, MATCH(0, IF(ISBLANK('Annex 2 EHV charges'!$D$11:$D$157),1, COUNTIF(A$10:$A149, 'Annex 2 EHV charges'!$D$11:$D$157)), 0)),"")</f>
        <v/>
      </c>
      <c r="B150" s="110" t="str">
        <f>IF($A150="","",VLOOKUP($A150,'Annex 2 EHV charges'!$D$11:$O$157,2,0))</f>
        <v/>
      </c>
      <c r="C150" s="108" t="str">
        <f>IF($A150="","",VLOOKUP($A150,'Annex 2 EHV charges'!$D$11:$O$157,3,0))</f>
        <v/>
      </c>
      <c r="D150" s="110" t="str">
        <f>IF($A150="","",VLOOKUP($A150,'Annex 2 EHV charges'!$D$11:$O$157,4,0))</f>
        <v/>
      </c>
      <c r="E150" s="126" t="str">
        <f>IFERROR(IF(VLOOKUP($A150,'Annex 2 EHV charges'!$D$11:$O$157,9,FALSE)=0,"",VLOOKUP($A150,'Annex 2 EHV charges'!$D$11:$O$157,9,FALSE)),"")</f>
        <v/>
      </c>
      <c r="F150" s="127" t="str">
        <f>IFERROR(IF(VLOOKUP($A150,'Annex 2 EHV charges'!$D$11:$O$157,10,FALSE)=0,"",VLOOKUP($A150,'Annex 2 EHV charges'!$D$11:$O$157,10,FALSE)),"")</f>
        <v/>
      </c>
      <c r="G150" s="128" t="str">
        <f>IFERROR(IF(VLOOKUP($A150,'Annex 2 EHV charges'!$D$11:$O$157,11,FALSE)=0,"",VLOOKUP($A150,'Annex 2 EHV charges'!$D$11:$O$157,11,FALSE)),"")</f>
        <v/>
      </c>
      <c r="H150" s="128" t="str">
        <f>IFERROR(IF(VLOOKUP($A150,'Annex 2 EHV charges'!$D$11:$O$157,12,FALSE)=0,"",VLOOKUP($A150,'Annex 2 EHV charges'!$D$11:$O$157,12,FALSE)),"")</f>
        <v/>
      </c>
    </row>
    <row r="151" spans="1:8" ht="12.75" customHeight="1" x14ac:dyDescent="0.2">
      <c r="A151" s="108" t="str">
        <f t="array" ref="A151">IFERROR(INDEX('Annex 2 EHV charges'!$D$11:$D$157, MATCH(0, IF(ISBLANK('Annex 2 EHV charges'!$D$11:$D$157),1, COUNTIF(A$10:$A150, 'Annex 2 EHV charges'!$D$11:$D$157)), 0)),"")</f>
        <v/>
      </c>
      <c r="B151" s="110" t="str">
        <f>IF($A151="","",VLOOKUP($A151,'Annex 2 EHV charges'!$D$11:$O$157,2,0))</f>
        <v/>
      </c>
      <c r="C151" s="108" t="str">
        <f>IF($A151="","",VLOOKUP($A151,'Annex 2 EHV charges'!$D$11:$O$157,3,0))</f>
        <v/>
      </c>
      <c r="D151" s="110" t="str">
        <f>IF($A151="","",VLOOKUP($A151,'Annex 2 EHV charges'!$D$11:$O$157,4,0))</f>
        <v/>
      </c>
      <c r="E151" s="126" t="str">
        <f>IFERROR(IF(VLOOKUP($A151,'Annex 2 EHV charges'!$D$11:$O$157,9,FALSE)=0,"",VLOOKUP($A151,'Annex 2 EHV charges'!$D$11:$O$157,9,FALSE)),"")</f>
        <v/>
      </c>
      <c r="F151" s="127" t="str">
        <f>IFERROR(IF(VLOOKUP($A151,'Annex 2 EHV charges'!$D$11:$O$157,10,FALSE)=0,"",VLOOKUP($A151,'Annex 2 EHV charges'!$D$11:$O$157,10,FALSE)),"")</f>
        <v/>
      </c>
      <c r="G151" s="128" t="str">
        <f>IFERROR(IF(VLOOKUP($A151,'Annex 2 EHV charges'!$D$11:$O$157,11,FALSE)=0,"",VLOOKUP($A151,'Annex 2 EHV charges'!$D$11:$O$157,11,FALSE)),"")</f>
        <v/>
      </c>
      <c r="H151" s="128" t="str">
        <f>IFERROR(IF(VLOOKUP($A151,'Annex 2 EHV charges'!$D$11:$O$157,12,FALSE)=0,"",VLOOKUP($A151,'Annex 2 EHV charges'!$D$11:$O$157,12,FALSE)),"")</f>
        <v/>
      </c>
    </row>
    <row r="152" spans="1:8" ht="12.75" customHeight="1" x14ac:dyDescent="0.2">
      <c r="A152" s="108" t="str">
        <f t="array" ref="A152">IFERROR(INDEX('Annex 2 EHV charges'!$D$11:$D$157, MATCH(0, IF(ISBLANK('Annex 2 EHV charges'!$D$11:$D$157),1, COUNTIF(A$10:$A151, 'Annex 2 EHV charges'!$D$11:$D$157)), 0)),"")</f>
        <v/>
      </c>
      <c r="B152" s="110" t="str">
        <f>IF($A152="","",VLOOKUP($A152,'Annex 2 EHV charges'!$D$11:$O$157,2,0))</f>
        <v/>
      </c>
      <c r="C152" s="108" t="str">
        <f>IF($A152="","",VLOOKUP($A152,'Annex 2 EHV charges'!$D$11:$O$157,3,0))</f>
        <v/>
      </c>
      <c r="D152" s="110" t="str">
        <f>IF($A152="","",VLOOKUP($A152,'Annex 2 EHV charges'!$D$11:$O$157,4,0))</f>
        <v/>
      </c>
      <c r="E152" s="126" t="str">
        <f>IFERROR(IF(VLOOKUP($A152,'Annex 2 EHV charges'!$D$11:$O$157,9,FALSE)=0,"",VLOOKUP($A152,'Annex 2 EHV charges'!$D$11:$O$157,9,FALSE)),"")</f>
        <v/>
      </c>
      <c r="F152" s="127" t="str">
        <f>IFERROR(IF(VLOOKUP($A152,'Annex 2 EHV charges'!$D$11:$O$157,10,FALSE)=0,"",VLOOKUP($A152,'Annex 2 EHV charges'!$D$11:$O$157,10,FALSE)),"")</f>
        <v/>
      </c>
      <c r="G152" s="128" t="str">
        <f>IFERROR(IF(VLOOKUP($A152,'Annex 2 EHV charges'!$D$11:$O$157,11,FALSE)=0,"",VLOOKUP($A152,'Annex 2 EHV charges'!$D$11:$O$157,11,FALSE)),"")</f>
        <v/>
      </c>
      <c r="H152" s="128" t="str">
        <f>IFERROR(IF(VLOOKUP($A152,'Annex 2 EHV charges'!$D$11:$O$157,12,FALSE)=0,"",VLOOKUP($A152,'Annex 2 EHV charges'!$D$11:$O$157,12,FALSE)),"")</f>
        <v/>
      </c>
    </row>
    <row r="153" spans="1:8" ht="12.75" customHeight="1" x14ac:dyDescent="0.2">
      <c r="A153" s="108" t="str">
        <f t="array" ref="A153">IFERROR(INDEX('Annex 2 EHV charges'!$D$11:$D$157, MATCH(0, IF(ISBLANK('Annex 2 EHV charges'!$D$11:$D$157),1, COUNTIF(A$10:$A152, 'Annex 2 EHV charges'!$D$11:$D$157)), 0)),"")</f>
        <v/>
      </c>
      <c r="B153" s="110" t="str">
        <f>IF($A153="","",VLOOKUP($A153,'Annex 2 EHV charges'!$D$11:$O$157,2,0))</f>
        <v/>
      </c>
      <c r="C153" s="108" t="str">
        <f>IF($A153="","",VLOOKUP($A153,'Annex 2 EHV charges'!$D$11:$O$157,3,0))</f>
        <v/>
      </c>
      <c r="D153" s="110" t="str">
        <f>IF($A153="","",VLOOKUP($A153,'Annex 2 EHV charges'!$D$11:$O$157,4,0))</f>
        <v/>
      </c>
      <c r="E153" s="126" t="str">
        <f>IFERROR(IF(VLOOKUP($A153,'Annex 2 EHV charges'!$D$11:$O$157,9,FALSE)=0,"",VLOOKUP($A153,'Annex 2 EHV charges'!$D$11:$O$157,9,FALSE)),"")</f>
        <v/>
      </c>
      <c r="F153" s="127" t="str">
        <f>IFERROR(IF(VLOOKUP($A153,'Annex 2 EHV charges'!$D$11:$O$157,10,FALSE)=0,"",VLOOKUP($A153,'Annex 2 EHV charges'!$D$11:$O$157,10,FALSE)),"")</f>
        <v/>
      </c>
      <c r="G153" s="128" t="str">
        <f>IFERROR(IF(VLOOKUP($A153,'Annex 2 EHV charges'!$D$11:$O$157,11,FALSE)=0,"",VLOOKUP($A153,'Annex 2 EHV charges'!$D$11:$O$157,11,FALSE)),"")</f>
        <v/>
      </c>
      <c r="H153" s="128" t="str">
        <f>IFERROR(IF(VLOOKUP($A153,'Annex 2 EHV charges'!$D$11:$O$157,12,FALSE)=0,"",VLOOKUP($A153,'Annex 2 EHV charges'!$D$11:$O$157,12,FALSE)),"")</f>
        <v/>
      </c>
    </row>
    <row r="154" spans="1:8" ht="12.75" customHeight="1" x14ac:dyDescent="0.2">
      <c r="A154" s="108" t="str">
        <f t="array" ref="A154">IFERROR(INDEX('Annex 2 EHV charges'!$D$11:$D$157, MATCH(0, IF(ISBLANK('Annex 2 EHV charges'!$D$11:$D$157),1, COUNTIF(A$10:$A153, 'Annex 2 EHV charges'!$D$11:$D$157)), 0)),"")</f>
        <v/>
      </c>
      <c r="B154" s="110" t="str">
        <f>IF($A154="","",VLOOKUP($A154,'Annex 2 EHV charges'!$D$11:$O$157,2,0))</f>
        <v/>
      </c>
      <c r="C154" s="108" t="str">
        <f>IF($A154="","",VLOOKUP($A154,'Annex 2 EHV charges'!$D$11:$O$157,3,0))</f>
        <v/>
      </c>
      <c r="D154" s="110" t="str">
        <f>IF($A154="","",VLOOKUP($A154,'Annex 2 EHV charges'!$D$11:$O$157,4,0))</f>
        <v/>
      </c>
      <c r="E154" s="126" t="str">
        <f>IFERROR(IF(VLOOKUP($A154,'Annex 2 EHV charges'!$D$11:$O$157,9,FALSE)=0,"",VLOOKUP($A154,'Annex 2 EHV charges'!$D$11:$O$157,9,FALSE)),"")</f>
        <v/>
      </c>
      <c r="F154" s="127" t="str">
        <f>IFERROR(IF(VLOOKUP($A154,'Annex 2 EHV charges'!$D$11:$O$157,10,FALSE)=0,"",VLOOKUP($A154,'Annex 2 EHV charges'!$D$11:$O$157,10,FALSE)),"")</f>
        <v/>
      </c>
      <c r="G154" s="128" t="str">
        <f>IFERROR(IF(VLOOKUP($A154,'Annex 2 EHV charges'!$D$11:$O$157,11,FALSE)=0,"",VLOOKUP($A154,'Annex 2 EHV charges'!$D$11:$O$157,11,FALSE)),"")</f>
        <v/>
      </c>
      <c r="H154" s="128" t="str">
        <f>IFERROR(IF(VLOOKUP($A154,'Annex 2 EHV charges'!$D$11:$O$157,12,FALSE)=0,"",VLOOKUP($A154,'Annex 2 EHV charges'!$D$11:$O$157,12,FALSE)),"")</f>
        <v/>
      </c>
    </row>
    <row r="155" spans="1:8" ht="12.75" customHeight="1" x14ac:dyDescent="0.2">
      <c r="A155" s="108" t="str">
        <f t="array" ref="A155">IFERROR(INDEX('Annex 2 EHV charges'!$D$11:$D$157, MATCH(0, IF(ISBLANK('Annex 2 EHV charges'!$D$11:$D$157),1, COUNTIF(A$10:$A154, 'Annex 2 EHV charges'!$D$11:$D$157)), 0)),"")</f>
        <v/>
      </c>
      <c r="B155" s="110" t="str">
        <f>IF($A155="","",VLOOKUP($A155,'Annex 2 EHV charges'!$D$11:$O$157,2,0))</f>
        <v/>
      </c>
      <c r="C155" s="108" t="str">
        <f>IF($A155="","",VLOOKUP($A155,'Annex 2 EHV charges'!$D$11:$O$157,3,0))</f>
        <v/>
      </c>
      <c r="D155" s="110" t="str">
        <f>IF($A155="","",VLOOKUP($A155,'Annex 2 EHV charges'!$D$11:$O$157,4,0))</f>
        <v/>
      </c>
      <c r="E155" s="126" t="str">
        <f>IFERROR(IF(VLOOKUP($A155,'Annex 2 EHV charges'!$D$11:$O$157,9,FALSE)=0,"",VLOOKUP($A155,'Annex 2 EHV charges'!$D$11:$O$157,9,FALSE)),"")</f>
        <v/>
      </c>
      <c r="F155" s="127" t="str">
        <f>IFERROR(IF(VLOOKUP($A155,'Annex 2 EHV charges'!$D$11:$O$157,10,FALSE)=0,"",VLOOKUP($A155,'Annex 2 EHV charges'!$D$11:$O$157,10,FALSE)),"")</f>
        <v/>
      </c>
      <c r="G155" s="128" t="str">
        <f>IFERROR(IF(VLOOKUP($A155,'Annex 2 EHV charges'!$D$11:$O$157,11,FALSE)=0,"",VLOOKUP($A155,'Annex 2 EHV charges'!$D$11:$O$157,11,FALSE)),"")</f>
        <v/>
      </c>
      <c r="H155" s="128" t="str">
        <f>IFERROR(IF(VLOOKUP($A155,'Annex 2 EHV charges'!$D$11:$O$157,12,FALSE)=0,"",VLOOKUP($A155,'Annex 2 EHV charges'!$D$11:$O$157,12,FALSE)),"")</f>
        <v/>
      </c>
    </row>
    <row r="156" spans="1:8" ht="12.75" customHeight="1" x14ac:dyDescent="0.2">
      <c r="A156" s="108" t="str">
        <f t="array" ref="A156">IFERROR(INDEX('Annex 2 EHV charges'!$D$11:$D$157, MATCH(0, IF(ISBLANK('Annex 2 EHV charges'!$D$11:$D$157),1, COUNTIF(A$10:$A155, 'Annex 2 EHV charges'!$D$11:$D$157)), 0)),"")</f>
        <v/>
      </c>
      <c r="B156" s="110" t="str">
        <f>IF($A156="","",VLOOKUP($A156,'Annex 2 EHV charges'!$D$11:$O$157,2,0))</f>
        <v/>
      </c>
      <c r="C156" s="108" t="str">
        <f>IF($A156="","",VLOOKUP($A156,'Annex 2 EHV charges'!$D$11:$O$157,3,0))</f>
        <v/>
      </c>
      <c r="D156" s="110" t="str">
        <f>IF($A156="","",VLOOKUP($A156,'Annex 2 EHV charges'!$D$11:$O$157,4,0))</f>
        <v/>
      </c>
      <c r="E156" s="126" t="str">
        <f>IFERROR(IF(VLOOKUP($A156,'Annex 2 EHV charges'!$D$11:$O$157,9,FALSE)=0,"",VLOOKUP($A156,'Annex 2 EHV charges'!$D$11:$O$157,9,FALSE)),"")</f>
        <v/>
      </c>
      <c r="F156" s="127" t="str">
        <f>IFERROR(IF(VLOOKUP($A156,'Annex 2 EHV charges'!$D$11:$O$157,10,FALSE)=0,"",VLOOKUP($A156,'Annex 2 EHV charges'!$D$11:$O$157,10,FALSE)),"")</f>
        <v/>
      </c>
      <c r="G156" s="128" t="str">
        <f>IFERROR(IF(VLOOKUP($A156,'Annex 2 EHV charges'!$D$11:$O$157,11,FALSE)=0,"",VLOOKUP($A156,'Annex 2 EHV charges'!$D$11:$O$157,11,FALSE)),"")</f>
        <v/>
      </c>
      <c r="H156" s="128" t="str">
        <f>IFERROR(IF(VLOOKUP($A156,'Annex 2 EHV charges'!$D$11:$O$157,12,FALSE)=0,"",VLOOKUP($A156,'Annex 2 EHV charges'!$D$11:$O$157,12,FALSE)),"")</f>
        <v/>
      </c>
    </row>
    <row r="157" spans="1:8" ht="12.75" customHeight="1" x14ac:dyDescent="0.2">
      <c r="A157" s="108" t="str">
        <f t="array" ref="A157">IFERROR(INDEX('Annex 2 EHV charges'!$D$11:$D$157, MATCH(0, IF(ISBLANK('Annex 2 EHV charges'!$D$11:$D$157),1, COUNTIF(A$10:$A156, 'Annex 2 EHV charges'!$D$11:$D$157)), 0)),"")</f>
        <v/>
      </c>
      <c r="B157" s="110" t="str">
        <f>IF($A157="","",VLOOKUP($A157,'Annex 2 EHV charges'!$D$11:$O$157,2,0))</f>
        <v/>
      </c>
      <c r="C157" s="108" t="str">
        <f>IF($A157="","",VLOOKUP($A157,'Annex 2 EHV charges'!$D$11:$O$157,3,0))</f>
        <v/>
      </c>
      <c r="D157" s="110" t="str">
        <f>IF($A157="","",VLOOKUP($A157,'Annex 2 EHV charges'!$D$11:$O$157,4,0))</f>
        <v/>
      </c>
      <c r="E157" s="126" t="str">
        <f>IFERROR(IF(VLOOKUP($A157,'Annex 2 EHV charges'!$D$11:$O$157,9,FALSE)=0,"",VLOOKUP($A157,'Annex 2 EHV charges'!$D$11:$O$157,9,FALSE)),"")</f>
        <v/>
      </c>
      <c r="F157" s="127" t="str">
        <f>IFERROR(IF(VLOOKUP($A157,'Annex 2 EHV charges'!$D$11:$O$157,10,FALSE)=0,"",VLOOKUP($A157,'Annex 2 EHV charges'!$D$11:$O$157,10,FALSE)),"")</f>
        <v/>
      </c>
      <c r="G157" s="128" t="str">
        <f>IFERROR(IF(VLOOKUP($A157,'Annex 2 EHV charges'!$D$11:$O$157,11,FALSE)=0,"",VLOOKUP($A157,'Annex 2 EHV charges'!$D$11:$O$157,11,FALSE)),"")</f>
        <v/>
      </c>
      <c r="H157" s="128" t="str">
        <f>IFERROR(IF(VLOOKUP($A157,'Annex 2 EHV charges'!$D$11:$O$157,12,FALSE)=0,"",VLOOKUP($A157,'Annex 2 EHV charges'!$D$11:$O$157,12,FALSE)),"")</f>
        <v/>
      </c>
    </row>
  </sheetData>
  <mergeCells count="7">
    <mergeCell ref="A2:H2"/>
    <mergeCell ref="A1:H1"/>
    <mergeCell ref="A4:D4"/>
    <mergeCell ref="A7:C7"/>
    <mergeCell ref="A8:C8"/>
    <mergeCell ref="A5:C5"/>
    <mergeCell ref="A6:C6"/>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ignoredErrors>
    <ignoredError sqref="A11:H15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80" zoomScaleNormal="80" zoomScaleSheetLayoutView="100" workbookViewId="0">
      <selection activeCell="F27" sqref="F27"/>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93</v>
      </c>
      <c r="B1" s="3"/>
      <c r="D1" s="3"/>
      <c r="E1" s="3"/>
      <c r="F1" s="3"/>
      <c r="G1" s="10"/>
      <c r="H1" s="4"/>
      <c r="I1" s="4"/>
    </row>
    <row r="2" spans="1:12" s="2" customFormat="1" ht="27" customHeight="1" x14ac:dyDescent="0.2">
      <c r="A2" s="231" t="str">
        <f>Overview!B4&amp; " - Effective from "&amp;Overview!D4&amp;" - "&amp;Overview!E4&amp;" LV and HV tariffs"</f>
        <v>Western Power Distribution (South Wales) plc - Effective from 1 April 2014 - Final LV and HV tariffs</v>
      </c>
      <c r="B2" s="231"/>
      <c r="C2" s="231"/>
      <c r="D2" s="231"/>
      <c r="E2" s="231"/>
      <c r="F2" s="231"/>
      <c r="G2" s="231"/>
      <c r="H2" s="231"/>
      <c r="I2" s="231"/>
      <c r="J2" s="231"/>
      <c r="K2" s="4"/>
    </row>
    <row r="3" spans="1:12" s="2" customFormat="1" ht="27" customHeight="1" x14ac:dyDescent="0.2">
      <c r="A3" s="261" t="s">
        <v>490</v>
      </c>
      <c r="B3" s="261"/>
      <c r="C3" s="261"/>
      <c r="D3" s="261"/>
      <c r="E3" s="261"/>
      <c r="F3" s="261"/>
      <c r="G3" s="261"/>
      <c r="H3" s="261"/>
      <c r="I3" s="261"/>
      <c r="J3" s="261"/>
      <c r="K3" s="4"/>
    </row>
    <row r="4" spans="1:12" s="2" customFormat="1" ht="71.25" customHeight="1" x14ac:dyDescent="0.2">
      <c r="A4" s="19"/>
      <c r="B4" s="32" t="s">
        <v>53</v>
      </c>
      <c r="C4" s="18" t="s">
        <v>99</v>
      </c>
      <c r="D4" s="18" t="s">
        <v>100</v>
      </c>
      <c r="E4" s="18" t="s">
        <v>101</v>
      </c>
      <c r="F4" s="18" t="s">
        <v>102</v>
      </c>
      <c r="G4" s="18" t="s">
        <v>103</v>
      </c>
      <c r="H4" s="18"/>
      <c r="I4" s="18"/>
      <c r="J4" s="18"/>
      <c r="K4" s="4"/>
    </row>
    <row r="5" spans="1:12" s="2" customFormat="1" ht="32.25" customHeight="1" x14ac:dyDescent="0.2">
      <c r="A5" s="20" t="s">
        <v>17</v>
      </c>
      <c r="B5" s="31" t="s">
        <v>1031</v>
      </c>
      <c r="C5" s="129" t="s">
        <v>21</v>
      </c>
      <c r="D5" s="66">
        <v>2.4620000000000002</v>
      </c>
      <c r="E5" s="66">
        <v>9.7000000000000003E-2</v>
      </c>
      <c r="F5" s="69">
        <v>0</v>
      </c>
      <c r="G5" s="68">
        <v>161.69999999999999</v>
      </c>
      <c r="H5" s="69">
        <v>0</v>
      </c>
      <c r="I5" s="69">
        <v>0</v>
      </c>
      <c r="J5" s="69"/>
      <c r="K5" s="4"/>
      <c r="L5" s="4"/>
    </row>
    <row r="6" spans="1:12" ht="12.75" customHeight="1" x14ac:dyDescent="0.2">
      <c r="A6" s="264" t="s">
        <v>55</v>
      </c>
      <c r="B6" s="262" t="s">
        <v>1108</v>
      </c>
      <c r="C6" s="262"/>
      <c r="D6" s="262"/>
      <c r="E6" s="262"/>
      <c r="F6" s="262"/>
      <c r="G6" s="262"/>
      <c r="H6" s="263"/>
      <c r="I6" s="263"/>
      <c r="J6" s="263"/>
    </row>
    <row r="7" spans="1:12" x14ac:dyDescent="0.2">
      <c r="A7" s="264"/>
      <c r="B7" s="259"/>
      <c r="C7" s="259"/>
      <c r="D7" s="259"/>
      <c r="E7" s="259"/>
      <c r="F7" s="259"/>
      <c r="G7" s="259"/>
      <c r="H7" s="260"/>
      <c r="I7" s="260"/>
      <c r="J7" s="260"/>
    </row>
    <row r="8" spans="1:12" x14ac:dyDescent="0.2">
      <c r="A8" s="264"/>
      <c r="B8" s="259"/>
      <c r="C8" s="259"/>
      <c r="D8" s="259"/>
      <c r="E8" s="259"/>
      <c r="F8" s="259"/>
      <c r="G8" s="259"/>
      <c r="H8" s="260"/>
      <c r="I8" s="260"/>
      <c r="J8" s="260"/>
    </row>
    <row r="9" spans="1:12" x14ac:dyDescent="0.2">
      <c r="A9" s="97"/>
      <c r="B9" s="97"/>
      <c r="C9" s="97"/>
      <c r="D9" s="97"/>
      <c r="E9" s="97"/>
      <c r="F9" s="97"/>
      <c r="G9" s="97"/>
      <c r="H9" s="97"/>
      <c r="I9" s="97"/>
      <c r="J9" s="97"/>
    </row>
    <row r="10" spans="1:12" x14ac:dyDescent="0.2">
      <c r="A10" s="97"/>
      <c r="B10" s="97"/>
      <c r="C10" s="97"/>
      <c r="D10" s="97"/>
      <c r="E10" s="97"/>
      <c r="F10" s="97"/>
      <c r="G10" s="97"/>
      <c r="H10" s="97"/>
      <c r="I10" s="97"/>
      <c r="J10" s="97"/>
    </row>
    <row r="11" spans="1:12" s="2" customFormat="1" ht="27" customHeight="1" x14ac:dyDescent="0.2">
      <c r="A11" s="261" t="s">
        <v>491</v>
      </c>
      <c r="B11" s="261"/>
      <c r="C11" s="261"/>
      <c r="D11" s="261"/>
      <c r="E11" s="261"/>
      <c r="F11" s="261"/>
      <c r="G11" s="261"/>
      <c r="H11" s="261"/>
      <c r="I11" s="261"/>
      <c r="J11" s="261"/>
      <c r="K11" s="4"/>
    </row>
    <row r="12" spans="1:12" s="2" customFormat="1" ht="58.5" customHeight="1" x14ac:dyDescent="0.2">
      <c r="A12" s="19"/>
      <c r="B12" s="32" t="s">
        <v>53</v>
      </c>
      <c r="C12" s="18" t="s">
        <v>99</v>
      </c>
      <c r="D12" s="95" t="s">
        <v>527</v>
      </c>
      <c r="E12" s="95" t="s">
        <v>528</v>
      </c>
      <c r="F12" s="95" t="s">
        <v>529</v>
      </c>
      <c r="G12" s="18" t="s">
        <v>103</v>
      </c>
      <c r="H12" s="18" t="s">
        <v>104</v>
      </c>
      <c r="I12" s="18" t="s">
        <v>489</v>
      </c>
      <c r="J12" s="18" t="s">
        <v>492</v>
      </c>
      <c r="K12" s="4"/>
    </row>
    <row r="13" spans="1:12" s="2" customFormat="1" ht="32.25" customHeight="1" x14ac:dyDescent="0.2">
      <c r="A13" s="20"/>
      <c r="B13" s="31"/>
      <c r="C13" s="21">
        <v>0</v>
      </c>
      <c r="D13" s="22"/>
      <c r="E13" s="22"/>
      <c r="F13" s="22"/>
      <c r="G13" s="23"/>
      <c r="H13" s="23"/>
      <c r="I13" s="22"/>
      <c r="J13" s="23">
        <f>H13</f>
        <v>0</v>
      </c>
      <c r="K13" s="4"/>
    </row>
    <row r="14" spans="1:12" x14ac:dyDescent="0.2">
      <c r="A14" s="264" t="s">
        <v>55</v>
      </c>
      <c r="B14" s="265"/>
      <c r="C14" s="265"/>
      <c r="D14" s="265"/>
      <c r="E14" s="265"/>
      <c r="F14" s="265"/>
      <c r="G14" s="265"/>
      <c r="H14" s="266"/>
      <c r="I14" s="266"/>
      <c r="J14" s="266"/>
    </row>
    <row r="15" spans="1:12" x14ac:dyDescent="0.2">
      <c r="A15" s="264"/>
      <c r="B15" s="259"/>
      <c r="C15" s="259"/>
      <c r="D15" s="259"/>
      <c r="E15" s="259"/>
      <c r="F15" s="259"/>
      <c r="G15" s="259"/>
      <c r="H15" s="260"/>
      <c r="I15" s="260"/>
      <c r="J15" s="260"/>
    </row>
    <row r="16" spans="1:12" x14ac:dyDescent="0.2">
      <c r="A16" s="264"/>
      <c r="B16" s="259"/>
      <c r="C16" s="259"/>
      <c r="D16" s="259"/>
      <c r="E16" s="259"/>
      <c r="F16" s="259"/>
      <c r="G16" s="259"/>
      <c r="H16" s="260"/>
      <c r="I16" s="260"/>
      <c r="J16" s="260"/>
    </row>
    <row r="17" spans="1:10" x14ac:dyDescent="0.2">
      <c r="A17" s="267"/>
      <c r="B17" s="259"/>
      <c r="C17" s="259"/>
      <c r="D17" s="259"/>
      <c r="E17" s="259"/>
      <c r="F17" s="259"/>
      <c r="G17" s="259"/>
      <c r="H17" s="260"/>
      <c r="I17" s="260"/>
      <c r="J17" s="260"/>
    </row>
    <row r="18" spans="1:10" x14ac:dyDescent="0.2">
      <c r="A18" s="267"/>
      <c r="B18" s="259"/>
      <c r="C18" s="259"/>
      <c r="D18" s="259"/>
      <c r="E18" s="259"/>
      <c r="F18" s="259"/>
      <c r="G18" s="259"/>
      <c r="H18" s="260"/>
      <c r="I18" s="260"/>
      <c r="J18" s="260"/>
    </row>
    <row r="19" spans="1:10" x14ac:dyDescent="0.2">
      <c r="A19" s="267"/>
      <c r="B19" s="259"/>
      <c r="C19" s="259"/>
      <c r="D19" s="259"/>
      <c r="E19" s="259"/>
      <c r="F19" s="259"/>
      <c r="G19" s="259"/>
      <c r="H19" s="260"/>
      <c r="I19" s="260"/>
      <c r="J19" s="260"/>
    </row>
    <row r="20" spans="1:10" x14ac:dyDescent="0.2">
      <c r="A20" s="267"/>
      <c r="B20" s="259"/>
      <c r="C20" s="259"/>
      <c r="D20" s="259"/>
      <c r="E20" s="259"/>
      <c r="F20" s="259"/>
      <c r="G20" s="259"/>
      <c r="H20" s="260"/>
      <c r="I20" s="260"/>
      <c r="J20" s="260"/>
    </row>
    <row r="21" spans="1:10" x14ac:dyDescent="0.2">
      <c r="A21" s="267"/>
      <c r="B21" s="259"/>
      <c r="C21" s="259"/>
      <c r="D21" s="259"/>
      <c r="E21" s="259"/>
      <c r="F21" s="259"/>
      <c r="G21" s="259"/>
      <c r="H21" s="260"/>
      <c r="I21" s="260"/>
      <c r="J21" s="260"/>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7"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ignoredErrors>
    <ignoredError sqref="J13"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78"/>
  <sheetViews>
    <sheetView topLeftCell="A28" zoomScale="80" zoomScaleNormal="80" zoomScaleSheetLayoutView="85" workbookViewId="0">
      <selection activeCell="B44" sqref="B44"/>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7" t="s">
        <v>93</v>
      </c>
      <c r="D1" s="3"/>
      <c r="G1" s="10"/>
      <c r="H1" s="4"/>
      <c r="I1" s="4"/>
      <c r="J1" s="2"/>
      <c r="K1" s="2"/>
      <c r="L1" s="2"/>
    </row>
    <row r="2" spans="1:14" ht="31.5" customHeight="1" x14ac:dyDescent="0.2">
      <c r="A2" s="268" t="str">
        <f>Overview!B4&amp; " - Effective from "&amp;Overview!D4&amp;" - "&amp;Overview!E4&amp;" LDNO tariffs"</f>
        <v>Western Power Distribution (South Wales) plc - Effective from 1 April 2014 - Final LDNO tariffs</v>
      </c>
      <c r="B2" s="268"/>
      <c r="C2" s="268"/>
      <c r="D2" s="268"/>
      <c r="E2" s="268"/>
      <c r="F2" s="268"/>
      <c r="G2" s="268"/>
      <c r="H2" s="268"/>
      <c r="I2" s="268"/>
      <c r="J2" s="268"/>
    </row>
    <row r="3" spans="1:14" ht="8.25" customHeight="1" x14ac:dyDescent="0.2">
      <c r="A3" s="147"/>
      <c r="B3" s="147"/>
      <c r="C3" s="147"/>
      <c r="D3" s="147"/>
      <c r="E3" s="147"/>
      <c r="F3" s="147"/>
      <c r="G3" s="147"/>
      <c r="H3" s="147"/>
      <c r="I3" s="147"/>
      <c r="J3" s="147"/>
    </row>
    <row r="4" spans="1:14" ht="27" customHeight="1" x14ac:dyDescent="0.2">
      <c r="A4" s="231" t="s">
        <v>591</v>
      </c>
      <c r="B4" s="231"/>
      <c r="C4" s="231"/>
      <c r="D4" s="231"/>
      <c r="E4" s="148"/>
      <c r="F4" s="231" t="s">
        <v>590</v>
      </c>
      <c r="G4" s="231"/>
      <c r="H4" s="231"/>
      <c r="I4" s="231"/>
      <c r="J4" s="231"/>
      <c r="M4" s="4"/>
    </row>
    <row r="5" spans="1:14" ht="30" x14ac:dyDescent="0.2">
      <c r="A5" s="184" t="s">
        <v>84</v>
      </c>
      <c r="B5" s="187" t="s">
        <v>584</v>
      </c>
      <c r="C5" s="201" t="s">
        <v>585</v>
      </c>
      <c r="D5" s="185" t="s">
        <v>586</v>
      </c>
      <c r="E5" s="191"/>
      <c r="F5" s="246"/>
      <c r="G5" s="247"/>
      <c r="H5" s="188" t="s">
        <v>588</v>
      </c>
      <c r="I5" s="189" t="s">
        <v>589</v>
      </c>
      <c r="J5" s="185" t="s">
        <v>586</v>
      </c>
      <c r="K5" s="191"/>
      <c r="L5" s="191"/>
      <c r="M5" s="4"/>
      <c r="N5" s="4"/>
    </row>
    <row r="6" spans="1:14" ht="25.5" x14ac:dyDescent="0.2">
      <c r="A6" s="204" t="s">
        <v>846</v>
      </c>
      <c r="B6" s="183" t="s">
        <v>847</v>
      </c>
      <c r="C6" s="206" t="s">
        <v>848</v>
      </c>
      <c r="D6" s="186" t="s">
        <v>849</v>
      </c>
      <c r="E6" s="191"/>
      <c r="F6" s="229" t="s">
        <v>850</v>
      </c>
      <c r="G6" s="229"/>
      <c r="H6" s="183" t="s">
        <v>847</v>
      </c>
      <c r="I6" s="190" t="s">
        <v>848</v>
      </c>
      <c r="J6" s="190" t="s">
        <v>849</v>
      </c>
      <c r="K6" s="191"/>
      <c r="L6" s="191"/>
      <c r="M6" s="4"/>
      <c r="N6" s="4"/>
    </row>
    <row r="7" spans="1:14" ht="38.25" x14ac:dyDescent="0.2">
      <c r="A7" s="204" t="s">
        <v>851</v>
      </c>
      <c r="B7" s="195"/>
      <c r="C7" s="200" t="s">
        <v>852</v>
      </c>
      <c r="D7" s="190" t="s">
        <v>853</v>
      </c>
      <c r="E7" s="191"/>
      <c r="F7" s="229" t="s">
        <v>854</v>
      </c>
      <c r="G7" s="229"/>
      <c r="H7" s="195"/>
      <c r="I7" s="190" t="s">
        <v>855</v>
      </c>
      <c r="J7" s="190" t="s">
        <v>849</v>
      </c>
      <c r="K7" s="191"/>
      <c r="L7" s="191"/>
      <c r="M7" s="4"/>
      <c r="N7" s="4"/>
    </row>
    <row r="8" spans="1:14" ht="38.25" x14ac:dyDescent="0.2">
      <c r="A8" s="205" t="s">
        <v>86</v>
      </c>
      <c r="B8" s="232" t="s">
        <v>87</v>
      </c>
      <c r="C8" s="232"/>
      <c r="D8" s="232"/>
      <c r="E8" s="191"/>
      <c r="F8" s="229" t="s">
        <v>851</v>
      </c>
      <c r="G8" s="229"/>
      <c r="H8" s="195"/>
      <c r="I8" s="190" t="s">
        <v>852</v>
      </c>
      <c r="J8" s="190" t="s">
        <v>856</v>
      </c>
      <c r="K8" s="191"/>
      <c r="L8" s="191"/>
      <c r="M8" s="4"/>
      <c r="N8" s="4"/>
    </row>
    <row r="9" spans="1:14" s="142" customFormat="1" ht="18" x14ac:dyDescent="0.2">
      <c r="A9" s="198"/>
      <c r="B9" s="197"/>
      <c r="C9" s="199"/>
      <c r="D9" s="197"/>
      <c r="E9" s="192"/>
      <c r="F9" s="229" t="s">
        <v>86</v>
      </c>
      <c r="G9" s="229"/>
      <c r="H9" s="240" t="s">
        <v>87</v>
      </c>
      <c r="I9" s="241"/>
      <c r="J9" s="242"/>
      <c r="K9" s="191"/>
      <c r="L9" s="191"/>
      <c r="M9" s="97"/>
      <c r="N9" s="97"/>
    </row>
    <row r="10" spans="1:14" s="145" customFormat="1" ht="18" x14ac:dyDescent="0.2">
      <c r="A10" s="196"/>
      <c r="B10" s="239"/>
      <c r="C10" s="239"/>
      <c r="D10" s="239"/>
      <c r="E10" s="202"/>
      <c r="F10" s="274"/>
      <c r="G10" s="275"/>
      <c r="H10" s="203"/>
      <c r="I10" s="197"/>
      <c r="J10" s="197"/>
      <c r="K10" s="191"/>
      <c r="L10" s="191"/>
      <c r="M10" s="144"/>
      <c r="N10" s="144"/>
    </row>
    <row r="11" spans="1:14" s="145" customFormat="1" ht="18" x14ac:dyDescent="0.2">
      <c r="A11" s="191"/>
      <c r="B11" s="191"/>
      <c r="C11" s="191"/>
      <c r="D11" s="191"/>
      <c r="E11" s="191"/>
      <c r="F11" s="271"/>
      <c r="G11" s="272"/>
      <c r="H11" s="273"/>
      <c r="I11" s="233"/>
      <c r="J11" s="233"/>
      <c r="K11" s="144"/>
      <c r="L11" s="144"/>
      <c r="M11" s="144"/>
    </row>
    <row r="12" spans="1:14" s="145" customFormat="1" ht="18" x14ac:dyDescent="0.2">
      <c r="A12" s="191"/>
      <c r="B12" s="191"/>
      <c r="C12" s="191"/>
      <c r="D12" s="191"/>
      <c r="E12" s="191"/>
      <c r="F12" s="193"/>
      <c r="G12" s="193"/>
      <c r="H12" s="194"/>
      <c r="I12" s="194"/>
      <c r="J12" s="194"/>
      <c r="K12" s="144"/>
      <c r="L12" s="144"/>
      <c r="M12" s="144"/>
    </row>
    <row r="13" spans="1:14" ht="58.5" customHeight="1" x14ac:dyDescent="0.2">
      <c r="A13" s="51" t="s">
        <v>606</v>
      </c>
      <c r="B13" s="48" t="s">
        <v>229</v>
      </c>
      <c r="C13" s="27" t="s">
        <v>99</v>
      </c>
      <c r="D13" s="140" t="s">
        <v>527</v>
      </c>
      <c r="E13" s="140" t="s">
        <v>528</v>
      </c>
      <c r="F13" s="140" t="s">
        <v>529</v>
      </c>
      <c r="G13" s="27" t="s">
        <v>103</v>
      </c>
      <c r="H13" s="27" t="s">
        <v>104</v>
      </c>
      <c r="I13" s="27" t="s">
        <v>489</v>
      </c>
      <c r="J13" s="48" t="s">
        <v>493</v>
      </c>
      <c r="K13" s="2"/>
      <c r="L13" s="2"/>
    </row>
    <row r="14" spans="1:14" ht="27" customHeight="1" x14ac:dyDescent="0.2">
      <c r="A14" s="28" t="s">
        <v>22</v>
      </c>
      <c r="B14" s="31">
        <v>870</v>
      </c>
      <c r="C14" s="78">
        <v>1</v>
      </c>
      <c r="D14" s="66">
        <v>2.3620000000000001</v>
      </c>
      <c r="E14" s="69">
        <v>0</v>
      </c>
      <c r="F14" s="69">
        <v>0</v>
      </c>
      <c r="G14" s="79">
        <v>1.4099999999999997</v>
      </c>
      <c r="H14" s="69">
        <v>0</v>
      </c>
      <c r="I14" s="69">
        <v>0</v>
      </c>
      <c r="J14" s="94"/>
      <c r="K14" s="222">
        <v>2.78</v>
      </c>
      <c r="L14" s="2">
        <f>K14-ROUND(500/365,2)</f>
        <v>1.4099999999999997</v>
      </c>
    </row>
    <row r="15" spans="1:14" ht="27" customHeight="1" x14ac:dyDescent="0.2">
      <c r="A15" s="28" t="s">
        <v>23</v>
      </c>
      <c r="B15" s="31">
        <v>871</v>
      </c>
      <c r="C15" s="78">
        <v>2</v>
      </c>
      <c r="D15" s="66">
        <v>2.5859999999999999</v>
      </c>
      <c r="E15" s="66">
        <v>0.14199999999999999</v>
      </c>
      <c r="F15" s="69">
        <v>0</v>
      </c>
      <c r="G15" s="79">
        <v>1.4099999999999997</v>
      </c>
      <c r="H15" s="69">
        <v>0</v>
      </c>
      <c r="I15" s="69">
        <v>0</v>
      </c>
      <c r="J15" s="94"/>
      <c r="K15" s="222">
        <v>2.78</v>
      </c>
      <c r="L15" s="2">
        <f>K15-ROUND(500/365,2)</f>
        <v>1.4099999999999997</v>
      </c>
    </row>
    <row r="16" spans="1:14" ht="27" customHeight="1" x14ac:dyDescent="0.2">
      <c r="A16" s="28" t="s">
        <v>24</v>
      </c>
      <c r="B16" s="31">
        <v>872</v>
      </c>
      <c r="C16" s="78">
        <v>2</v>
      </c>
      <c r="D16" s="66">
        <v>0.214</v>
      </c>
      <c r="E16" s="69">
        <v>0</v>
      </c>
      <c r="F16" s="69">
        <v>0</v>
      </c>
      <c r="G16" s="69">
        <v>0</v>
      </c>
      <c r="H16" s="69">
        <v>0</v>
      </c>
      <c r="I16" s="69">
        <v>0</v>
      </c>
      <c r="J16" s="94"/>
      <c r="K16" s="2"/>
      <c r="L16" s="2"/>
    </row>
    <row r="17" spans="1:12" ht="27" customHeight="1" x14ac:dyDescent="0.2">
      <c r="A17" s="28" t="s">
        <v>25</v>
      </c>
      <c r="B17" s="31">
        <v>873</v>
      </c>
      <c r="C17" s="78">
        <v>3</v>
      </c>
      <c r="D17" s="66">
        <v>1.895</v>
      </c>
      <c r="E17" s="69">
        <v>0</v>
      </c>
      <c r="F17" s="69">
        <v>0</v>
      </c>
      <c r="G17" s="79">
        <v>4.83</v>
      </c>
      <c r="H17" s="69">
        <v>0</v>
      </c>
      <c r="I17" s="69">
        <v>0</v>
      </c>
      <c r="J17" s="94"/>
      <c r="K17" s="2"/>
      <c r="L17" s="2"/>
    </row>
    <row r="18" spans="1:12" ht="27" customHeight="1" x14ac:dyDescent="0.2">
      <c r="A18" s="28" t="s">
        <v>26</v>
      </c>
      <c r="B18" s="31">
        <v>874</v>
      </c>
      <c r="C18" s="78">
        <v>4</v>
      </c>
      <c r="D18" s="66">
        <v>2.4369999999999998</v>
      </c>
      <c r="E18" s="66">
        <v>0.18099999999999999</v>
      </c>
      <c r="F18" s="69">
        <v>0</v>
      </c>
      <c r="G18" s="79">
        <v>4.83</v>
      </c>
      <c r="H18" s="69">
        <v>0</v>
      </c>
      <c r="I18" s="69">
        <v>0</v>
      </c>
      <c r="J18" s="94"/>
      <c r="K18" s="2"/>
      <c r="L18" s="2"/>
    </row>
    <row r="19" spans="1:12" ht="27" customHeight="1" x14ac:dyDescent="0.2">
      <c r="A19" s="28" t="s">
        <v>27</v>
      </c>
      <c r="B19" s="31">
        <v>875</v>
      </c>
      <c r="C19" s="78">
        <v>4</v>
      </c>
      <c r="D19" s="66">
        <v>0.223</v>
      </c>
      <c r="E19" s="69">
        <v>0</v>
      </c>
      <c r="F19" s="69">
        <v>0</v>
      </c>
      <c r="G19" s="69">
        <v>0</v>
      </c>
      <c r="H19" s="69">
        <v>0</v>
      </c>
      <c r="I19" s="69">
        <v>0</v>
      </c>
      <c r="J19" s="94"/>
      <c r="K19" s="2"/>
      <c r="L19" s="2"/>
    </row>
    <row r="20" spans="1:12" ht="27" customHeight="1" x14ac:dyDescent="0.2">
      <c r="A20" s="28" t="s">
        <v>28</v>
      </c>
      <c r="B20" s="31">
        <v>876</v>
      </c>
      <c r="C20" s="78" t="s">
        <v>21</v>
      </c>
      <c r="D20" s="66">
        <v>2.3450000000000002</v>
      </c>
      <c r="E20" s="66">
        <v>0.106</v>
      </c>
      <c r="F20" s="69">
        <v>0</v>
      </c>
      <c r="G20" s="79">
        <v>32.79</v>
      </c>
      <c r="H20" s="69">
        <v>0</v>
      </c>
      <c r="I20" s="69">
        <v>0</v>
      </c>
      <c r="J20" s="94"/>
      <c r="K20" s="2"/>
      <c r="L20" s="2"/>
    </row>
    <row r="21" spans="1:12" ht="27" customHeight="1" x14ac:dyDescent="0.2">
      <c r="A21" s="28" t="s">
        <v>29</v>
      </c>
      <c r="B21" s="31">
        <v>877</v>
      </c>
      <c r="C21" s="78">
        <v>0</v>
      </c>
      <c r="D21" s="76">
        <v>11.146000000000001</v>
      </c>
      <c r="E21" s="72">
        <v>1.0720000000000001</v>
      </c>
      <c r="F21" s="81">
        <v>7.5999999999999998E-2</v>
      </c>
      <c r="G21" s="79">
        <v>6.95</v>
      </c>
      <c r="H21" s="79">
        <v>1.89</v>
      </c>
      <c r="I21" s="66">
        <v>0.38700000000000001</v>
      </c>
      <c r="J21" s="93">
        <f>H21</f>
        <v>1.89</v>
      </c>
      <c r="K21" s="2"/>
      <c r="L21" s="2"/>
    </row>
    <row r="22" spans="1:12" ht="27" customHeight="1" x14ac:dyDescent="0.2">
      <c r="A22" s="46" t="s">
        <v>221</v>
      </c>
      <c r="B22" s="31" t="s">
        <v>1419</v>
      </c>
      <c r="C22" s="78">
        <v>8</v>
      </c>
      <c r="D22" s="66">
        <v>1.798</v>
      </c>
      <c r="E22" s="69">
        <v>0</v>
      </c>
      <c r="F22" s="69">
        <v>0</v>
      </c>
      <c r="G22" s="69">
        <v>0</v>
      </c>
      <c r="H22" s="69">
        <v>0</v>
      </c>
      <c r="I22" s="69">
        <v>0</v>
      </c>
      <c r="J22" s="94"/>
      <c r="K22" s="2"/>
      <c r="L22" s="2"/>
    </row>
    <row r="23" spans="1:12" ht="27" customHeight="1" x14ac:dyDescent="0.2">
      <c r="A23" s="46" t="s">
        <v>222</v>
      </c>
      <c r="B23" s="31" t="s">
        <v>1420</v>
      </c>
      <c r="C23" s="78">
        <v>1</v>
      </c>
      <c r="D23" s="66">
        <v>2.0609999999999999</v>
      </c>
      <c r="E23" s="69">
        <v>0</v>
      </c>
      <c r="F23" s="69">
        <v>0</v>
      </c>
      <c r="G23" s="69">
        <v>0</v>
      </c>
      <c r="H23" s="69">
        <v>0</v>
      </c>
      <c r="I23" s="69">
        <v>0</v>
      </c>
      <c r="J23" s="94"/>
      <c r="K23" s="2"/>
      <c r="L23" s="2"/>
    </row>
    <row r="24" spans="1:12" ht="27" customHeight="1" x14ac:dyDescent="0.2">
      <c r="A24" s="46" t="s">
        <v>223</v>
      </c>
      <c r="B24" s="31" t="s">
        <v>1421</v>
      </c>
      <c r="C24" s="78">
        <v>1</v>
      </c>
      <c r="D24" s="66">
        <v>3.31</v>
      </c>
      <c r="E24" s="69">
        <v>0</v>
      </c>
      <c r="F24" s="69">
        <v>0</v>
      </c>
      <c r="G24" s="69">
        <v>0</v>
      </c>
      <c r="H24" s="69">
        <v>0</v>
      </c>
      <c r="I24" s="69">
        <v>0</v>
      </c>
      <c r="J24" s="94"/>
      <c r="K24" s="2"/>
      <c r="L24" s="2"/>
    </row>
    <row r="25" spans="1:12" ht="27" customHeight="1" x14ac:dyDescent="0.2">
      <c r="A25" s="46" t="s">
        <v>224</v>
      </c>
      <c r="B25" s="31" t="s">
        <v>1422</v>
      </c>
      <c r="C25" s="78">
        <v>1</v>
      </c>
      <c r="D25" s="66">
        <v>1.5920000000000001</v>
      </c>
      <c r="E25" s="69">
        <v>0</v>
      </c>
      <c r="F25" s="69">
        <v>0</v>
      </c>
      <c r="G25" s="69">
        <v>0</v>
      </c>
      <c r="H25" s="69">
        <v>0</v>
      </c>
      <c r="I25" s="69">
        <v>0</v>
      </c>
      <c r="J25" s="94"/>
      <c r="K25" s="2"/>
      <c r="L25" s="2"/>
    </row>
    <row r="26" spans="1:12" ht="27" customHeight="1" x14ac:dyDescent="0.2">
      <c r="A26" s="28" t="s">
        <v>30</v>
      </c>
      <c r="B26" s="31">
        <v>879</v>
      </c>
      <c r="C26" s="82">
        <v>0</v>
      </c>
      <c r="D26" s="91">
        <v>29.89</v>
      </c>
      <c r="E26" s="75">
        <v>1.792</v>
      </c>
      <c r="F26" s="81">
        <v>0.55600000000000005</v>
      </c>
      <c r="G26" s="69">
        <v>0</v>
      </c>
      <c r="H26" s="69">
        <v>0</v>
      </c>
      <c r="I26" s="69">
        <v>0</v>
      </c>
      <c r="J26" s="94"/>
      <c r="K26" s="2"/>
      <c r="L26" s="2"/>
    </row>
    <row r="27" spans="1:12" ht="27" customHeight="1" x14ac:dyDescent="0.2">
      <c r="A27" s="28" t="s">
        <v>31</v>
      </c>
      <c r="B27" s="31">
        <v>880</v>
      </c>
      <c r="C27" s="82">
        <v>8</v>
      </c>
      <c r="D27" s="66">
        <v>-0.79800000000000004</v>
      </c>
      <c r="E27" s="69">
        <v>0</v>
      </c>
      <c r="F27" s="69">
        <v>0</v>
      </c>
      <c r="G27" s="69">
        <v>0</v>
      </c>
      <c r="H27" s="69">
        <v>0</v>
      </c>
      <c r="I27" s="69">
        <v>0</v>
      </c>
      <c r="J27" s="94"/>
      <c r="K27" s="2"/>
      <c r="L27" s="2"/>
    </row>
    <row r="28" spans="1:12" ht="27" customHeight="1" x14ac:dyDescent="0.2">
      <c r="A28" s="28" t="s">
        <v>32</v>
      </c>
      <c r="B28" s="31">
        <v>881</v>
      </c>
      <c r="C28" s="82">
        <v>0</v>
      </c>
      <c r="D28" s="66">
        <v>-0.79800000000000004</v>
      </c>
      <c r="E28" s="69">
        <v>0</v>
      </c>
      <c r="F28" s="69">
        <v>0</v>
      </c>
      <c r="G28" s="69">
        <v>0</v>
      </c>
      <c r="H28" s="69">
        <v>0</v>
      </c>
      <c r="I28" s="66">
        <v>0.26200000000000001</v>
      </c>
      <c r="J28" s="94"/>
      <c r="K28" s="2"/>
      <c r="L28" s="2"/>
    </row>
    <row r="29" spans="1:12" ht="27" customHeight="1" x14ac:dyDescent="0.2">
      <c r="A29" s="28" t="s">
        <v>33</v>
      </c>
      <c r="B29" s="31">
        <v>882</v>
      </c>
      <c r="C29" s="82">
        <v>0</v>
      </c>
      <c r="D29" s="76">
        <v>-6.532</v>
      </c>
      <c r="E29" s="77">
        <v>-0.622</v>
      </c>
      <c r="F29" s="73">
        <v>-0.09</v>
      </c>
      <c r="G29" s="69">
        <v>0</v>
      </c>
      <c r="H29" s="69">
        <v>0</v>
      </c>
      <c r="I29" s="66">
        <v>0.26200000000000001</v>
      </c>
      <c r="J29" s="94"/>
      <c r="K29" s="2"/>
      <c r="L29" s="2"/>
    </row>
    <row r="30" spans="1:12" ht="27" customHeight="1" x14ac:dyDescent="0.2">
      <c r="A30" s="33" t="s">
        <v>34</v>
      </c>
      <c r="B30" s="31">
        <v>883</v>
      </c>
      <c r="C30" s="82">
        <v>1</v>
      </c>
      <c r="D30" s="66">
        <v>1.137</v>
      </c>
      <c r="E30" s="69">
        <v>0</v>
      </c>
      <c r="F30" s="69">
        <v>0</v>
      </c>
      <c r="G30" s="79">
        <v>-3.0000000000000027E-2</v>
      </c>
      <c r="H30" s="69">
        <v>0</v>
      </c>
      <c r="I30" s="69">
        <v>0</v>
      </c>
      <c r="J30" s="94"/>
      <c r="K30" s="222">
        <v>1.34</v>
      </c>
      <c r="L30" s="2">
        <f>K30-ROUND(500/365,2)</f>
        <v>-3.0000000000000027E-2</v>
      </c>
    </row>
    <row r="31" spans="1:12" ht="27" customHeight="1" x14ac:dyDescent="0.2">
      <c r="A31" s="28" t="s">
        <v>35</v>
      </c>
      <c r="B31" s="31">
        <v>884</v>
      </c>
      <c r="C31" s="82">
        <v>2</v>
      </c>
      <c r="D31" s="66">
        <v>1.2450000000000001</v>
      </c>
      <c r="E31" s="66">
        <v>6.8000000000000005E-2</v>
      </c>
      <c r="F31" s="69">
        <v>0</v>
      </c>
      <c r="G31" s="79">
        <v>-3.0000000000000027E-2</v>
      </c>
      <c r="H31" s="69">
        <v>0</v>
      </c>
      <c r="I31" s="69">
        <v>0</v>
      </c>
      <c r="J31" s="94"/>
      <c r="K31" s="222">
        <v>1.34</v>
      </c>
      <c r="L31" s="2">
        <f>K31-ROUND(500/365,2)</f>
        <v>-3.0000000000000027E-2</v>
      </c>
    </row>
    <row r="32" spans="1:12" ht="27" customHeight="1" x14ac:dyDescent="0.2">
      <c r="A32" s="28" t="s">
        <v>36</v>
      </c>
      <c r="B32" s="31">
        <v>885</v>
      </c>
      <c r="C32" s="82">
        <v>2</v>
      </c>
      <c r="D32" s="66">
        <v>0.10299999999999999</v>
      </c>
      <c r="E32" s="69">
        <v>0</v>
      </c>
      <c r="F32" s="69">
        <v>0</v>
      </c>
      <c r="G32" s="69">
        <v>0</v>
      </c>
      <c r="H32" s="69">
        <v>0</v>
      </c>
      <c r="I32" s="69">
        <v>0</v>
      </c>
      <c r="J32" s="94"/>
      <c r="K32" s="2"/>
      <c r="L32" s="2"/>
    </row>
    <row r="33" spans="1:12" ht="27" customHeight="1" x14ac:dyDescent="0.2">
      <c r="A33" s="28" t="s">
        <v>37</v>
      </c>
      <c r="B33" s="31">
        <v>886</v>
      </c>
      <c r="C33" s="82">
        <v>3</v>
      </c>
      <c r="D33" s="66">
        <v>0.91200000000000003</v>
      </c>
      <c r="E33" s="69">
        <v>0</v>
      </c>
      <c r="F33" s="69">
        <v>0</v>
      </c>
      <c r="G33" s="79">
        <v>2.33</v>
      </c>
      <c r="H33" s="69">
        <v>0</v>
      </c>
      <c r="I33" s="69">
        <v>0</v>
      </c>
      <c r="J33" s="94"/>
      <c r="K33" s="2"/>
      <c r="L33" s="2"/>
    </row>
    <row r="34" spans="1:12" ht="27" customHeight="1" x14ac:dyDescent="0.2">
      <c r="A34" s="28" t="s">
        <v>38</v>
      </c>
      <c r="B34" s="31">
        <v>887</v>
      </c>
      <c r="C34" s="82">
        <v>4</v>
      </c>
      <c r="D34" s="66">
        <v>1.173</v>
      </c>
      <c r="E34" s="66">
        <v>8.6999999999999994E-2</v>
      </c>
      <c r="F34" s="69">
        <v>0</v>
      </c>
      <c r="G34" s="79">
        <v>2.33</v>
      </c>
      <c r="H34" s="69">
        <v>0</v>
      </c>
      <c r="I34" s="69">
        <v>0</v>
      </c>
      <c r="J34" s="94"/>
      <c r="K34" s="2"/>
      <c r="L34" s="2"/>
    </row>
    <row r="35" spans="1:12" ht="27" customHeight="1" x14ac:dyDescent="0.2">
      <c r="A35" s="28" t="s">
        <v>39</v>
      </c>
      <c r="B35" s="31">
        <v>888</v>
      </c>
      <c r="C35" s="82">
        <v>4</v>
      </c>
      <c r="D35" s="66">
        <v>0.107</v>
      </c>
      <c r="E35" s="69">
        <v>0</v>
      </c>
      <c r="F35" s="69">
        <v>0</v>
      </c>
      <c r="G35" s="69">
        <v>0</v>
      </c>
      <c r="H35" s="69">
        <v>0</v>
      </c>
      <c r="I35" s="69">
        <v>0</v>
      </c>
      <c r="J35" s="94"/>
      <c r="K35" s="2"/>
      <c r="L35" s="2"/>
    </row>
    <row r="36" spans="1:12" ht="27" customHeight="1" x14ac:dyDescent="0.2">
      <c r="A36" s="28" t="s">
        <v>40</v>
      </c>
      <c r="B36" s="31">
        <v>889</v>
      </c>
      <c r="C36" s="82" t="s">
        <v>21</v>
      </c>
      <c r="D36" s="66">
        <v>1.129</v>
      </c>
      <c r="E36" s="66">
        <v>5.0999999999999997E-2</v>
      </c>
      <c r="F36" s="69">
        <v>0</v>
      </c>
      <c r="G36" s="79">
        <v>15.78</v>
      </c>
      <c r="H36" s="69">
        <v>0</v>
      </c>
      <c r="I36" s="69">
        <v>0</v>
      </c>
      <c r="J36" s="94"/>
      <c r="K36" s="2"/>
      <c r="L36" s="2"/>
    </row>
    <row r="37" spans="1:12" ht="27" customHeight="1" x14ac:dyDescent="0.2">
      <c r="A37" s="28" t="s">
        <v>41</v>
      </c>
      <c r="B37" s="31">
        <v>890</v>
      </c>
      <c r="C37" s="82">
        <v>0</v>
      </c>
      <c r="D37" s="76">
        <v>5.3659999999999997</v>
      </c>
      <c r="E37" s="72">
        <v>0.51600000000000001</v>
      </c>
      <c r="F37" s="81">
        <v>3.6999999999999998E-2</v>
      </c>
      <c r="G37" s="79">
        <v>3.35</v>
      </c>
      <c r="H37" s="79">
        <v>0.91</v>
      </c>
      <c r="I37" s="66">
        <v>0.186</v>
      </c>
      <c r="J37" s="93">
        <f>H37</f>
        <v>0.91</v>
      </c>
      <c r="K37" s="2"/>
      <c r="L37" s="2"/>
    </row>
    <row r="38" spans="1:12" ht="27" customHeight="1" x14ac:dyDescent="0.2">
      <c r="A38" s="28" t="s">
        <v>42</v>
      </c>
      <c r="B38" s="31">
        <v>891</v>
      </c>
      <c r="C38" s="82">
        <v>0</v>
      </c>
      <c r="D38" s="76">
        <v>6.4809999999999999</v>
      </c>
      <c r="E38" s="72">
        <v>0.622</v>
      </c>
      <c r="F38" s="81">
        <v>4.1000000000000002E-2</v>
      </c>
      <c r="G38" s="79">
        <v>3.71</v>
      </c>
      <c r="H38" s="79">
        <v>1.61</v>
      </c>
      <c r="I38" s="66">
        <v>0.249</v>
      </c>
      <c r="J38" s="93">
        <f>H38</f>
        <v>1.61</v>
      </c>
      <c r="K38" s="2"/>
      <c r="L38" s="2"/>
    </row>
    <row r="39" spans="1:12" ht="27" customHeight="1" x14ac:dyDescent="0.2">
      <c r="A39" s="28" t="s">
        <v>43</v>
      </c>
      <c r="B39" s="31">
        <v>892</v>
      </c>
      <c r="C39" s="82">
        <v>0</v>
      </c>
      <c r="D39" s="76">
        <v>7.319</v>
      </c>
      <c r="E39" s="72">
        <v>0.70299999999999996</v>
      </c>
      <c r="F39" s="81">
        <v>4.2000000000000003E-2</v>
      </c>
      <c r="G39" s="79">
        <v>45.35</v>
      </c>
      <c r="H39" s="79">
        <v>1.96</v>
      </c>
      <c r="I39" s="66">
        <v>0.23899999999999999</v>
      </c>
      <c r="J39" s="93">
        <f>H39</f>
        <v>1.96</v>
      </c>
      <c r="K39" s="2"/>
      <c r="L39" s="2"/>
    </row>
    <row r="40" spans="1:12" ht="27" customHeight="1" x14ac:dyDescent="0.2">
      <c r="A40" s="46" t="s">
        <v>225</v>
      </c>
      <c r="B40" s="31" t="s">
        <v>1423</v>
      </c>
      <c r="C40" s="82">
        <v>8</v>
      </c>
      <c r="D40" s="66">
        <v>0.86599999999999999</v>
      </c>
      <c r="E40" s="69">
        <v>0</v>
      </c>
      <c r="F40" s="69">
        <v>0</v>
      </c>
      <c r="G40" s="69">
        <v>0</v>
      </c>
      <c r="H40" s="69">
        <v>0</v>
      </c>
      <c r="I40" s="69">
        <v>0</v>
      </c>
      <c r="J40" s="94"/>
      <c r="K40" s="2"/>
      <c r="L40" s="2"/>
    </row>
    <row r="41" spans="1:12" ht="27" customHeight="1" x14ac:dyDescent="0.2">
      <c r="A41" s="46" t="s">
        <v>226</v>
      </c>
      <c r="B41" s="31" t="s">
        <v>1424</v>
      </c>
      <c r="C41" s="82">
        <v>1</v>
      </c>
      <c r="D41" s="66">
        <v>0.99199999999999999</v>
      </c>
      <c r="E41" s="69">
        <v>0</v>
      </c>
      <c r="F41" s="69">
        <v>0</v>
      </c>
      <c r="G41" s="69">
        <v>0</v>
      </c>
      <c r="H41" s="69">
        <v>0</v>
      </c>
      <c r="I41" s="69">
        <v>0</v>
      </c>
      <c r="J41" s="94"/>
      <c r="K41" s="2"/>
      <c r="L41" s="2"/>
    </row>
    <row r="42" spans="1:12" ht="27" customHeight="1" x14ac:dyDescent="0.2">
      <c r="A42" s="46" t="s">
        <v>227</v>
      </c>
      <c r="B42" s="31" t="s">
        <v>1425</v>
      </c>
      <c r="C42" s="82">
        <v>1</v>
      </c>
      <c r="D42" s="66">
        <v>1.5940000000000001</v>
      </c>
      <c r="E42" s="69">
        <v>0</v>
      </c>
      <c r="F42" s="69">
        <v>0</v>
      </c>
      <c r="G42" s="69">
        <v>0</v>
      </c>
      <c r="H42" s="69">
        <v>0</v>
      </c>
      <c r="I42" s="69">
        <v>0</v>
      </c>
      <c r="J42" s="94"/>
      <c r="K42" s="2"/>
      <c r="L42" s="2"/>
    </row>
    <row r="43" spans="1:12" ht="27" customHeight="1" x14ac:dyDescent="0.2">
      <c r="A43" s="46" t="s">
        <v>228</v>
      </c>
      <c r="B43" s="31" t="s">
        <v>1426</v>
      </c>
      <c r="C43" s="82">
        <v>1</v>
      </c>
      <c r="D43" s="66">
        <v>0.76600000000000001</v>
      </c>
      <c r="E43" s="69">
        <v>0</v>
      </c>
      <c r="F43" s="69">
        <v>0</v>
      </c>
      <c r="G43" s="69">
        <v>0</v>
      </c>
      <c r="H43" s="69">
        <v>0</v>
      </c>
      <c r="I43" s="69">
        <v>0</v>
      </c>
      <c r="J43" s="94"/>
      <c r="K43" s="2"/>
      <c r="L43" s="2"/>
    </row>
    <row r="44" spans="1:12" ht="27" customHeight="1" x14ac:dyDescent="0.2">
      <c r="A44" s="28" t="s">
        <v>44</v>
      </c>
      <c r="B44" s="31">
        <v>894</v>
      </c>
      <c r="C44" s="82">
        <v>0</v>
      </c>
      <c r="D44" s="91">
        <v>14.388999999999999</v>
      </c>
      <c r="E44" s="75">
        <v>0.86299999999999999</v>
      </c>
      <c r="F44" s="73">
        <v>0.26800000000000002</v>
      </c>
      <c r="G44" s="69">
        <v>0</v>
      </c>
      <c r="H44" s="69">
        <v>0</v>
      </c>
      <c r="I44" s="69">
        <v>0</v>
      </c>
      <c r="J44" s="94"/>
      <c r="K44" s="2"/>
      <c r="L44" s="2"/>
    </row>
    <row r="45" spans="1:12" ht="27" customHeight="1" x14ac:dyDescent="0.2">
      <c r="A45" s="28" t="s">
        <v>45</v>
      </c>
      <c r="B45" s="31">
        <v>895</v>
      </c>
      <c r="C45" s="82">
        <v>8</v>
      </c>
      <c r="D45" s="66">
        <v>-0.79800000000000004</v>
      </c>
      <c r="E45" s="69">
        <v>0</v>
      </c>
      <c r="F45" s="69">
        <v>0</v>
      </c>
      <c r="G45" s="69">
        <v>0</v>
      </c>
      <c r="H45" s="69">
        <v>0</v>
      </c>
      <c r="I45" s="69">
        <v>0</v>
      </c>
      <c r="J45" s="94"/>
      <c r="K45" s="2"/>
      <c r="L45" s="2"/>
    </row>
    <row r="46" spans="1:12" ht="27" customHeight="1" x14ac:dyDescent="0.2">
      <c r="A46" s="28" t="s">
        <v>46</v>
      </c>
      <c r="B46" s="31">
        <v>902</v>
      </c>
      <c r="C46" s="82">
        <v>8</v>
      </c>
      <c r="D46" s="66">
        <v>-0.73199999999999998</v>
      </c>
      <c r="E46" s="69">
        <v>0</v>
      </c>
      <c r="F46" s="69">
        <v>0</v>
      </c>
      <c r="G46" s="69">
        <v>0</v>
      </c>
      <c r="H46" s="69">
        <v>0</v>
      </c>
      <c r="I46" s="69">
        <v>0</v>
      </c>
      <c r="J46" s="94"/>
      <c r="K46" s="2"/>
      <c r="L46" s="2"/>
    </row>
    <row r="47" spans="1:12" ht="27" customHeight="1" x14ac:dyDescent="0.2">
      <c r="A47" s="28" t="s">
        <v>47</v>
      </c>
      <c r="B47" s="31">
        <v>896</v>
      </c>
      <c r="C47" s="82">
        <v>0</v>
      </c>
      <c r="D47" s="66">
        <v>-0.79800000000000004</v>
      </c>
      <c r="E47" s="69">
        <v>0</v>
      </c>
      <c r="F47" s="69">
        <v>0</v>
      </c>
      <c r="G47" s="69">
        <v>0</v>
      </c>
      <c r="H47" s="69">
        <v>0</v>
      </c>
      <c r="I47" s="66">
        <v>0.26200000000000001</v>
      </c>
      <c r="J47" s="94"/>
      <c r="K47" s="2"/>
      <c r="L47" s="2"/>
    </row>
    <row r="48" spans="1:12" ht="27" customHeight="1" x14ac:dyDescent="0.2">
      <c r="A48" s="28" t="s">
        <v>48</v>
      </c>
      <c r="B48" s="31">
        <v>897</v>
      </c>
      <c r="C48" s="82">
        <v>0</v>
      </c>
      <c r="D48" s="76">
        <v>-6.532</v>
      </c>
      <c r="E48" s="77">
        <v>-0.622</v>
      </c>
      <c r="F48" s="73">
        <v>-0.09</v>
      </c>
      <c r="G48" s="69">
        <v>0</v>
      </c>
      <c r="H48" s="69">
        <v>0</v>
      </c>
      <c r="I48" s="66">
        <v>0.26200000000000001</v>
      </c>
      <c r="J48" s="94"/>
      <c r="K48" s="2"/>
      <c r="L48" s="2"/>
    </row>
    <row r="49" spans="1:18" ht="27" customHeight="1" x14ac:dyDescent="0.2">
      <c r="A49" s="28" t="s">
        <v>49</v>
      </c>
      <c r="B49" s="31">
        <v>898</v>
      </c>
      <c r="C49" s="82">
        <v>0</v>
      </c>
      <c r="D49" s="66">
        <v>-0.73199999999999998</v>
      </c>
      <c r="E49" s="69">
        <v>0</v>
      </c>
      <c r="F49" s="69">
        <v>0</v>
      </c>
      <c r="G49" s="69">
        <v>0</v>
      </c>
      <c r="H49" s="69">
        <v>0</v>
      </c>
      <c r="I49" s="66">
        <v>0.22800000000000001</v>
      </c>
      <c r="J49" s="94"/>
      <c r="K49" s="2"/>
      <c r="L49" s="2"/>
    </row>
    <row r="50" spans="1:18" ht="27" customHeight="1" x14ac:dyDescent="0.2">
      <c r="A50" s="28" t="s">
        <v>50</v>
      </c>
      <c r="B50" s="31">
        <v>899</v>
      </c>
      <c r="C50" s="82">
        <v>0</v>
      </c>
      <c r="D50" s="76">
        <v>-5.9870000000000001</v>
      </c>
      <c r="E50" s="72">
        <v>-0.56899999999999995</v>
      </c>
      <c r="F50" s="73">
        <v>-8.4000000000000005E-2</v>
      </c>
      <c r="G50" s="69">
        <v>0</v>
      </c>
      <c r="H50" s="69">
        <v>0</v>
      </c>
      <c r="I50" s="66">
        <v>0.22800000000000001</v>
      </c>
      <c r="J50" s="94"/>
      <c r="K50" s="2"/>
      <c r="L50" s="2"/>
    </row>
    <row r="51" spans="1:18" ht="27" customHeight="1" x14ac:dyDescent="0.2">
      <c r="A51" s="28" t="s">
        <v>51</v>
      </c>
      <c r="B51" s="31">
        <v>900</v>
      </c>
      <c r="C51" s="82">
        <v>0</v>
      </c>
      <c r="D51" s="66">
        <v>-0.49299999999999999</v>
      </c>
      <c r="E51" s="69">
        <v>0</v>
      </c>
      <c r="F51" s="69">
        <v>0</v>
      </c>
      <c r="G51" s="69">
        <v>0</v>
      </c>
      <c r="H51" s="69">
        <v>0</v>
      </c>
      <c r="I51" s="66">
        <v>0.186</v>
      </c>
      <c r="J51" s="94"/>
      <c r="K51" s="2"/>
      <c r="L51" s="2"/>
    </row>
    <row r="52" spans="1:18" ht="27" customHeight="1" x14ac:dyDescent="0.2">
      <c r="A52" s="28" t="s">
        <v>52</v>
      </c>
      <c r="B52" s="31">
        <v>901</v>
      </c>
      <c r="C52" s="82">
        <v>0</v>
      </c>
      <c r="D52" s="76">
        <v>-4.0339999999999998</v>
      </c>
      <c r="E52" s="72">
        <v>-0.379</v>
      </c>
      <c r="F52" s="73">
        <v>-6.0999999999999999E-2</v>
      </c>
      <c r="G52" s="69">
        <v>0</v>
      </c>
      <c r="H52" s="69">
        <v>0</v>
      </c>
      <c r="I52" s="66">
        <v>0.186</v>
      </c>
      <c r="J52" s="94"/>
      <c r="K52" s="2"/>
      <c r="L52" s="2"/>
    </row>
    <row r="53" spans="1:18" ht="27" customHeight="1" x14ac:dyDescent="0.2">
      <c r="A53" s="269" t="s">
        <v>607</v>
      </c>
      <c r="B53" s="270"/>
      <c r="C53" s="270"/>
      <c r="D53" s="270"/>
      <c r="E53" s="270"/>
      <c r="F53" s="270"/>
      <c r="G53" s="270"/>
      <c r="H53" s="270"/>
      <c r="I53" s="270"/>
      <c r="J53" s="270"/>
      <c r="K53" s="2"/>
      <c r="L53" s="2"/>
    </row>
    <row r="54" spans="1:18" ht="27" customHeight="1" x14ac:dyDescent="0.2">
      <c r="A54" s="47" t="s">
        <v>107</v>
      </c>
      <c r="B54" s="31"/>
      <c r="C54" s="82">
        <v>1</v>
      </c>
      <c r="D54" s="66">
        <v>0.89900000000000002</v>
      </c>
      <c r="E54" s="67"/>
      <c r="F54" s="67"/>
      <c r="G54" s="79">
        <v>-0.31000000000000005</v>
      </c>
      <c r="H54" s="67"/>
      <c r="I54" s="67"/>
      <c r="J54" s="29"/>
      <c r="K54" s="222">
        <v>1.06</v>
      </c>
      <c r="L54" s="2">
        <f>K54-ROUND(500/365,2)</f>
        <v>-0.31000000000000005</v>
      </c>
      <c r="M54" s="220">
        <f>ROUND(D54,3)</f>
        <v>0.89900000000000002</v>
      </c>
      <c r="P54" s="220">
        <f>ROUND(G54,2)</f>
        <v>-0.31</v>
      </c>
    </row>
    <row r="55" spans="1:18" ht="27" customHeight="1" x14ac:dyDescent="0.2">
      <c r="A55" s="47" t="s">
        <v>108</v>
      </c>
      <c r="B55" s="31"/>
      <c r="C55" s="82">
        <v>2</v>
      </c>
      <c r="D55" s="66">
        <v>0.98499999999999999</v>
      </c>
      <c r="E55" s="66">
        <v>5.3999999999999999E-2</v>
      </c>
      <c r="F55" s="67"/>
      <c r="G55" s="79">
        <v>-0.31000000000000005</v>
      </c>
      <c r="H55" s="67"/>
      <c r="I55" s="67"/>
      <c r="J55" s="29"/>
      <c r="K55" s="222">
        <v>1.06</v>
      </c>
      <c r="L55" s="2">
        <f>K55-ROUND(500/365,2)</f>
        <v>-0.31000000000000005</v>
      </c>
      <c r="M55" s="220">
        <f t="shared" ref="M55:R78" si="0">ROUND(D55,3)</f>
        <v>0.98499999999999999</v>
      </c>
      <c r="N55" s="220">
        <f t="shared" si="0"/>
        <v>5.3999999999999999E-2</v>
      </c>
      <c r="P55" s="220">
        <f>ROUND(G55,2)</f>
        <v>-0.31</v>
      </c>
    </row>
    <row r="56" spans="1:18" ht="27" customHeight="1" x14ac:dyDescent="0.2">
      <c r="A56" s="47" t="s">
        <v>109</v>
      </c>
      <c r="B56" s="31"/>
      <c r="C56" s="82">
        <v>2</v>
      </c>
      <c r="D56" s="66">
        <v>8.2000000000000003E-2</v>
      </c>
      <c r="E56" s="67"/>
      <c r="F56" s="67"/>
      <c r="G56" s="67"/>
      <c r="H56" s="67"/>
      <c r="I56" s="67"/>
      <c r="J56" s="29"/>
      <c r="K56" s="2"/>
      <c r="L56" s="2"/>
      <c r="M56" s="220">
        <f t="shared" si="0"/>
        <v>8.2000000000000003E-2</v>
      </c>
    </row>
    <row r="57" spans="1:18" ht="27" customHeight="1" x14ac:dyDescent="0.2">
      <c r="A57" s="47" t="s">
        <v>110</v>
      </c>
      <c r="B57" s="31"/>
      <c r="C57" s="82">
        <v>3</v>
      </c>
      <c r="D57" s="66">
        <v>0.72099999999999997</v>
      </c>
      <c r="E57" s="67"/>
      <c r="F57" s="67"/>
      <c r="G57" s="79">
        <v>1.84</v>
      </c>
      <c r="H57" s="67"/>
      <c r="I57" s="67"/>
      <c r="J57" s="29"/>
      <c r="K57" s="2"/>
      <c r="L57" s="2"/>
      <c r="M57" s="220">
        <f t="shared" si="0"/>
        <v>0.72099999999999997</v>
      </c>
      <c r="P57" s="220">
        <f>ROUND(G57,2)</f>
        <v>1.84</v>
      </c>
    </row>
    <row r="58" spans="1:18" ht="27" customHeight="1" x14ac:dyDescent="0.2">
      <c r="A58" s="47" t="s">
        <v>111</v>
      </c>
      <c r="B58" s="31"/>
      <c r="C58" s="82">
        <v>4</v>
      </c>
      <c r="D58" s="66">
        <v>0.92800000000000005</v>
      </c>
      <c r="E58" s="66">
        <v>6.9000000000000006E-2</v>
      </c>
      <c r="F58" s="67"/>
      <c r="G58" s="79">
        <v>1.84</v>
      </c>
      <c r="H58" s="67"/>
      <c r="I58" s="67"/>
      <c r="J58" s="29"/>
      <c r="K58" s="2"/>
      <c r="L58" s="2"/>
      <c r="M58" s="220">
        <f t="shared" si="0"/>
        <v>0.92800000000000005</v>
      </c>
      <c r="N58" s="220">
        <f t="shared" si="0"/>
        <v>6.9000000000000006E-2</v>
      </c>
      <c r="O58" s="220"/>
      <c r="P58" s="220">
        <f>ROUND(G58,2)</f>
        <v>1.84</v>
      </c>
    </row>
    <row r="59" spans="1:18" ht="27" customHeight="1" x14ac:dyDescent="0.2">
      <c r="A59" s="47" t="s">
        <v>112</v>
      </c>
      <c r="B59" s="31"/>
      <c r="C59" s="82">
        <v>4</v>
      </c>
      <c r="D59" s="66">
        <v>8.5000000000000006E-2</v>
      </c>
      <c r="E59" s="67"/>
      <c r="F59" s="67"/>
      <c r="G59" s="67"/>
      <c r="H59" s="67"/>
      <c r="I59" s="67"/>
      <c r="J59" s="29"/>
      <c r="K59" s="2"/>
      <c r="L59" s="2"/>
      <c r="M59" s="220">
        <f t="shared" si="0"/>
        <v>8.5000000000000006E-2</v>
      </c>
    </row>
    <row r="60" spans="1:18" ht="27" customHeight="1" x14ac:dyDescent="0.2">
      <c r="A60" s="47" t="s">
        <v>113</v>
      </c>
      <c r="B60" s="31"/>
      <c r="C60" s="82" t="s">
        <v>21</v>
      </c>
      <c r="D60" s="66">
        <v>0.89300000000000002</v>
      </c>
      <c r="E60" s="66">
        <v>0.04</v>
      </c>
      <c r="F60" s="67"/>
      <c r="G60" s="79">
        <v>12.48</v>
      </c>
      <c r="H60" s="67"/>
      <c r="I60" s="67"/>
      <c r="J60" s="29"/>
      <c r="K60" s="2"/>
      <c r="L60" s="2"/>
      <c r="M60" s="220">
        <f t="shared" si="0"/>
        <v>0.89300000000000002</v>
      </c>
      <c r="N60" s="220">
        <f t="shared" si="0"/>
        <v>0.04</v>
      </c>
      <c r="P60" s="220">
        <f t="shared" ref="P60:P65" si="1">ROUND(G60,2)</f>
        <v>12.48</v>
      </c>
    </row>
    <row r="61" spans="1:18" ht="27" customHeight="1" x14ac:dyDescent="0.2">
      <c r="A61" s="47" t="s">
        <v>114</v>
      </c>
      <c r="B61" s="31"/>
      <c r="C61" s="82" t="s">
        <v>21</v>
      </c>
      <c r="D61" s="66">
        <v>1.214</v>
      </c>
      <c r="E61" s="66">
        <v>5.3999999999999999E-2</v>
      </c>
      <c r="F61" s="67"/>
      <c r="G61" s="79">
        <v>10.64</v>
      </c>
      <c r="H61" s="67"/>
      <c r="I61" s="67"/>
      <c r="J61" s="29"/>
      <c r="K61" s="2"/>
      <c r="L61" s="2"/>
      <c r="M61" s="220">
        <f t="shared" si="0"/>
        <v>1.214</v>
      </c>
      <c r="N61" s="220">
        <f t="shared" si="0"/>
        <v>5.3999999999999999E-2</v>
      </c>
      <c r="P61" s="220">
        <f t="shared" si="1"/>
        <v>10.64</v>
      </c>
    </row>
    <row r="62" spans="1:18" ht="27" customHeight="1" x14ac:dyDescent="0.2">
      <c r="A62" s="47" t="s">
        <v>115</v>
      </c>
      <c r="B62" s="31"/>
      <c r="C62" s="82" t="s">
        <v>21</v>
      </c>
      <c r="D62" s="66">
        <v>1.129</v>
      </c>
      <c r="E62" s="66">
        <v>4.3999999999999997E-2</v>
      </c>
      <c r="F62" s="67"/>
      <c r="G62" s="79">
        <v>74.17</v>
      </c>
      <c r="H62" s="67"/>
      <c r="I62" s="67"/>
      <c r="J62" s="29"/>
      <c r="K62" s="2"/>
      <c r="L62" s="2"/>
      <c r="M62" s="220">
        <f t="shared" si="0"/>
        <v>1.129</v>
      </c>
      <c r="N62" s="220">
        <f t="shared" si="0"/>
        <v>4.3999999999999997E-2</v>
      </c>
      <c r="P62" s="220">
        <f t="shared" si="1"/>
        <v>74.17</v>
      </c>
    </row>
    <row r="63" spans="1:18" ht="27" customHeight="1" x14ac:dyDescent="0.2">
      <c r="A63" s="47" t="s">
        <v>116</v>
      </c>
      <c r="B63" s="31"/>
      <c r="C63" s="82">
        <v>0</v>
      </c>
      <c r="D63" s="76">
        <v>4.2439999999999998</v>
      </c>
      <c r="E63" s="72">
        <v>0.40799999999999997</v>
      </c>
      <c r="F63" s="84">
        <v>2.9000000000000001E-2</v>
      </c>
      <c r="G63" s="79">
        <v>2.65</v>
      </c>
      <c r="H63" s="79">
        <v>0.72</v>
      </c>
      <c r="I63" s="66">
        <v>0.14699999999999999</v>
      </c>
      <c r="J63" s="93">
        <f>H63</f>
        <v>0.72</v>
      </c>
      <c r="K63" s="2"/>
      <c r="L63" s="2"/>
      <c r="M63" s="220">
        <f t="shared" si="0"/>
        <v>4.2439999999999998</v>
      </c>
      <c r="N63" s="220">
        <f t="shared" si="0"/>
        <v>0.40799999999999997</v>
      </c>
      <c r="O63" s="220">
        <f t="shared" si="0"/>
        <v>2.9000000000000001E-2</v>
      </c>
      <c r="P63" s="220">
        <f t="shared" si="1"/>
        <v>2.65</v>
      </c>
      <c r="Q63" s="220">
        <f>ROUND(H63,2)</f>
        <v>0.72</v>
      </c>
      <c r="R63" s="220">
        <f t="shared" si="0"/>
        <v>0.14699999999999999</v>
      </c>
    </row>
    <row r="64" spans="1:18" ht="27" customHeight="1" x14ac:dyDescent="0.2">
      <c r="A64" s="47" t="s">
        <v>117</v>
      </c>
      <c r="B64" s="31"/>
      <c r="C64" s="82">
        <v>0</v>
      </c>
      <c r="D64" s="76">
        <v>5.0549999999999997</v>
      </c>
      <c r="E64" s="72">
        <v>0.48499999999999999</v>
      </c>
      <c r="F64" s="84">
        <v>3.2000000000000001E-2</v>
      </c>
      <c r="G64" s="79">
        <v>2.9</v>
      </c>
      <c r="H64" s="79">
        <v>1.26</v>
      </c>
      <c r="I64" s="66">
        <v>0.19400000000000001</v>
      </c>
      <c r="J64" s="93">
        <f>H64</f>
        <v>1.26</v>
      </c>
      <c r="K64" s="2"/>
      <c r="L64" s="2"/>
      <c r="M64" s="220">
        <f t="shared" si="0"/>
        <v>5.0549999999999997</v>
      </c>
      <c r="N64" s="220">
        <f t="shared" si="0"/>
        <v>0.48499999999999999</v>
      </c>
      <c r="O64" s="220">
        <f t="shared" si="0"/>
        <v>3.2000000000000001E-2</v>
      </c>
      <c r="P64" s="220">
        <f t="shared" si="1"/>
        <v>2.9</v>
      </c>
      <c r="Q64" s="220">
        <f>ROUND(H64,2)</f>
        <v>1.26</v>
      </c>
      <c r="R64" s="220">
        <f t="shared" si="0"/>
        <v>0.19400000000000001</v>
      </c>
    </row>
    <row r="65" spans="1:18" ht="27" customHeight="1" x14ac:dyDescent="0.2">
      <c r="A65" s="47" t="s">
        <v>118</v>
      </c>
      <c r="B65" s="31"/>
      <c r="C65" s="82">
        <v>0</v>
      </c>
      <c r="D65" s="76">
        <v>5.6550000000000002</v>
      </c>
      <c r="E65" s="72">
        <v>0.54300000000000004</v>
      </c>
      <c r="F65" s="84">
        <v>3.3000000000000002E-2</v>
      </c>
      <c r="G65" s="79">
        <v>35.04</v>
      </c>
      <c r="H65" s="79">
        <v>1.51</v>
      </c>
      <c r="I65" s="66">
        <v>0.184</v>
      </c>
      <c r="J65" s="93">
        <f>H65</f>
        <v>1.51</v>
      </c>
      <c r="K65" s="2"/>
      <c r="L65" s="2"/>
      <c r="M65" s="220">
        <f t="shared" si="0"/>
        <v>5.6550000000000002</v>
      </c>
      <c r="N65" s="220">
        <f t="shared" si="0"/>
        <v>0.54300000000000004</v>
      </c>
      <c r="O65" s="220">
        <f t="shared" si="0"/>
        <v>3.3000000000000002E-2</v>
      </c>
      <c r="P65" s="220">
        <f t="shared" si="1"/>
        <v>35.04</v>
      </c>
      <c r="Q65" s="220">
        <f>ROUND(H65,2)</f>
        <v>1.51</v>
      </c>
      <c r="R65" s="220">
        <f t="shared" si="0"/>
        <v>0.184</v>
      </c>
    </row>
    <row r="66" spans="1:18" ht="27" customHeight="1" x14ac:dyDescent="0.2">
      <c r="A66" s="49" t="s">
        <v>230</v>
      </c>
      <c r="B66" s="31"/>
      <c r="C66" s="82">
        <v>8</v>
      </c>
      <c r="D66" s="66">
        <v>0.68500000000000005</v>
      </c>
      <c r="E66" s="67"/>
      <c r="F66" s="67"/>
      <c r="G66" s="67"/>
      <c r="H66" s="67"/>
      <c r="I66" s="67"/>
      <c r="J66" s="30"/>
      <c r="K66" s="2"/>
      <c r="L66" s="2"/>
      <c r="M66" s="220">
        <f t="shared" si="0"/>
        <v>0.68500000000000005</v>
      </c>
    </row>
    <row r="67" spans="1:18" ht="27" customHeight="1" x14ac:dyDescent="0.2">
      <c r="A67" s="49" t="s">
        <v>231</v>
      </c>
      <c r="B67" s="31"/>
      <c r="C67" s="82">
        <v>1</v>
      </c>
      <c r="D67" s="66">
        <v>0.78500000000000003</v>
      </c>
      <c r="E67" s="67"/>
      <c r="F67" s="67"/>
      <c r="G67" s="67"/>
      <c r="H67" s="67"/>
      <c r="I67" s="67"/>
      <c r="J67" s="30"/>
      <c r="K67" s="2"/>
      <c r="L67" s="2"/>
      <c r="M67" s="220">
        <f t="shared" si="0"/>
        <v>0.78500000000000003</v>
      </c>
    </row>
    <row r="68" spans="1:18" ht="27" customHeight="1" x14ac:dyDescent="0.2">
      <c r="A68" s="49" t="s">
        <v>232</v>
      </c>
      <c r="B68" s="31"/>
      <c r="C68" s="82">
        <v>1</v>
      </c>
      <c r="D68" s="66">
        <v>1.26</v>
      </c>
      <c r="E68" s="67"/>
      <c r="F68" s="67"/>
      <c r="G68" s="67"/>
      <c r="H68" s="67"/>
      <c r="I68" s="67"/>
      <c r="J68" s="30"/>
      <c r="K68" s="2"/>
      <c r="L68" s="2"/>
      <c r="M68" s="220">
        <f t="shared" si="0"/>
        <v>1.26</v>
      </c>
    </row>
    <row r="69" spans="1:18" ht="27" customHeight="1" x14ac:dyDescent="0.2">
      <c r="A69" s="49" t="s">
        <v>233</v>
      </c>
      <c r="B69" s="31"/>
      <c r="C69" s="82">
        <v>1</v>
      </c>
      <c r="D69" s="66">
        <v>0.60599999999999998</v>
      </c>
      <c r="E69" s="67"/>
      <c r="F69" s="67"/>
      <c r="G69" s="67"/>
      <c r="H69" s="67"/>
      <c r="I69" s="67"/>
      <c r="J69" s="30"/>
      <c r="K69" s="2"/>
      <c r="L69" s="2"/>
      <c r="M69" s="220">
        <f t="shared" si="0"/>
        <v>0.60599999999999998</v>
      </c>
    </row>
    <row r="70" spans="1:18" ht="27" customHeight="1" x14ac:dyDescent="0.2">
      <c r="A70" s="47" t="s">
        <v>119</v>
      </c>
      <c r="B70" s="31"/>
      <c r="C70" s="82">
        <v>0</v>
      </c>
      <c r="D70" s="91">
        <v>11.38</v>
      </c>
      <c r="E70" s="75">
        <v>0.68200000000000005</v>
      </c>
      <c r="F70" s="84">
        <v>0.21199999999999999</v>
      </c>
      <c r="G70" s="67"/>
      <c r="H70" s="67"/>
      <c r="I70" s="67"/>
      <c r="J70" s="29"/>
      <c r="K70" s="2"/>
      <c r="L70" s="2"/>
      <c r="M70" s="220">
        <f t="shared" si="0"/>
        <v>11.38</v>
      </c>
      <c r="N70" s="220">
        <f t="shared" si="0"/>
        <v>0.68200000000000005</v>
      </c>
      <c r="O70" s="220">
        <f t="shared" si="0"/>
        <v>0.21199999999999999</v>
      </c>
    </row>
    <row r="71" spans="1:18" ht="27" customHeight="1" x14ac:dyDescent="0.2">
      <c r="A71" s="47" t="s">
        <v>120</v>
      </c>
      <c r="B71" s="31"/>
      <c r="C71" s="82">
        <v>8</v>
      </c>
      <c r="D71" s="66">
        <v>-0.308</v>
      </c>
      <c r="E71" s="67"/>
      <c r="F71" s="67"/>
      <c r="G71" s="79">
        <v>0</v>
      </c>
      <c r="H71" s="67"/>
      <c r="I71" s="67"/>
      <c r="J71" s="29"/>
      <c r="K71" s="2"/>
      <c r="L71" s="2"/>
      <c r="M71" s="220">
        <f t="shared" si="0"/>
        <v>-0.308</v>
      </c>
      <c r="P71" s="220">
        <f t="shared" ref="P71:P80" si="2">ROUND(G71,2)</f>
        <v>0</v>
      </c>
    </row>
    <row r="72" spans="1:18" ht="27" customHeight="1" x14ac:dyDescent="0.2">
      <c r="A72" s="47" t="s">
        <v>121</v>
      </c>
      <c r="B72" s="31"/>
      <c r="C72" s="82">
        <v>8</v>
      </c>
      <c r="D72" s="66">
        <v>-0.33600000000000002</v>
      </c>
      <c r="E72" s="67"/>
      <c r="F72" s="67"/>
      <c r="G72" s="79">
        <v>0</v>
      </c>
      <c r="H72" s="67"/>
      <c r="I72" s="67"/>
      <c r="J72" s="29"/>
      <c r="K72" s="2"/>
      <c r="L72" s="2"/>
      <c r="M72" s="220">
        <f t="shared" si="0"/>
        <v>-0.33600000000000002</v>
      </c>
      <c r="P72" s="220">
        <f t="shared" si="2"/>
        <v>0</v>
      </c>
    </row>
    <row r="73" spans="1:18" ht="27" customHeight="1" x14ac:dyDescent="0.2">
      <c r="A73" s="47" t="s">
        <v>122</v>
      </c>
      <c r="B73" s="31"/>
      <c r="C73" s="82">
        <v>0</v>
      </c>
      <c r="D73" s="66">
        <v>-0.308</v>
      </c>
      <c r="E73" s="67"/>
      <c r="F73" s="67"/>
      <c r="G73" s="79">
        <v>0</v>
      </c>
      <c r="H73" s="67"/>
      <c r="I73" s="66">
        <v>0.10100000000000001</v>
      </c>
      <c r="J73" s="29"/>
      <c r="K73" s="2"/>
      <c r="L73" s="2"/>
      <c r="M73" s="220">
        <f t="shared" si="0"/>
        <v>-0.308</v>
      </c>
      <c r="P73" s="220">
        <f t="shared" si="2"/>
        <v>0</v>
      </c>
      <c r="R73" s="220">
        <f t="shared" si="0"/>
        <v>0.10100000000000001</v>
      </c>
    </row>
    <row r="74" spans="1:18" ht="27" customHeight="1" x14ac:dyDescent="0.2">
      <c r="A74" s="47" t="s">
        <v>123</v>
      </c>
      <c r="B74" s="31"/>
      <c r="C74" s="82">
        <v>0</v>
      </c>
      <c r="D74" s="76">
        <v>-2.5219999999999998</v>
      </c>
      <c r="E74" s="72">
        <v>-0.24</v>
      </c>
      <c r="F74" s="84">
        <v>-3.5000000000000003E-2</v>
      </c>
      <c r="G74" s="79">
        <v>0</v>
      </c>
      <c r="H74" s="67"/>
      <c r="I74" s="66">
        <v>0.10100000000000001</v>
      </c>
      <c r="J74" s="29"/>
      <c r="K74" s="2"/>
      <c r="L74" s="2"/>
      <c r="M74" s="220">
        <f t="shared" si="0"/>
        <v>-2.5219999999999998</v>
      </c>
      <c r="N74" s="220">
        <f t="shared" ref="N74" si="3">ROUND(E74,3)</f>
        <v>-0.24</v>
      </c>
      <c r="O74" s="220">
        <f t="shared" ref="O74" si="4">ROUND(F74,3)</f>
        <v>-3.5000000000000003E-2</v>
      </c>
      <c r="P74" s="220">
        <f t="shared" si="2"/>
        <v>0</v>
      </c>
      <c r="R74" s="220">
        <f t="shared" si="0"/>
        <v>0.10100000000000001</v>
      </c>
    </row>
    <row r="75" spans="1:18" ht="27" customHeight="1" x14ac:dyDescent="0.2">
      <c r="A75" s="47" t="s">
        <v>124</v>
      </c>
      <c r="B75" s="31"/>
      <c r="C75" s="82">
        <v>0</v>
      </c>
      <c r="D75" s="66">
        <v>-0.33600000000000002</v>
      </c>
      <c r="E75" s="67"/>
      <c r="F75" s="67"/>
      <c r="G75" s="79">
        <v>0</v>
      </c>
      <c r="H75" s="67"/>
      <c r="I75" s="66">
        <v>0.105</v>
      </c>
      <c r="J75" s="29"/>
      <c r="K75" s="2"/>
      <c r="L75" s="2"/>
      <c r="M75" s="220">
        <f t="shared" si="0"/>
        <v>-0.33600000000000002</v>
      </c>
      <c r="P75" s="220">
        <f t="shared" si="2"/>
        <v>0</v>
      </c>
      <c r="R75" s="220">
        <f t="shared" si="0"/>
        <v>0.105</v>
      </c>
    </row>
    <row r="76" spans="1:18" ht="27" customHeight="1" x14ac:dyDescent="0.2">
      <c r="A76" s="47" t="s">
        <v>125</v>
      </c>
      <c r="B76" s="31"/>
      <c r="C76" s="82">
        <v>0</v>
      </c>
      <c r="D76" s="76">
        <v>-2.746</v>
      </c>
      <c r="E76" s="72">
        <v>-0.26100000000000001</v>
      </c>
      <c r="F76" s="84">
        <v>-3.9E-2</v>
      </c>
      <c r="G76" s="79">
        <v>0</v>
      </c>
      <c r="H76" s="67"/>
      <c r="I76" s="66">
        <v>0.105</v>
      </c>
      <c r="J76" s="29"/>
      <c r="K76" s="2"/>
      <c r="L76" s="2"/>
      <c r="M76" s="220">
        <f t="shared" ref="M76" si="5">ROUND(D76,3)</f>
        <v>-2.746</v>
      </c>
      <c r="N76" s="220">
        <f t="shared" ref="N76" si="6">ROUND(E76,3)</f>
        <v>-0.26100000000000001</v>
      </c>
      <c r="O76" s="220">
        <f t="shared" ref="O76" si="7">ROUND(F76,3)</f>
        <v>-3.9E-2</v>
      </c>
      <c r="P76" s="220">
        <f t="shared" si="2"/>
        <v>0</v>
      </c>
      <c r="R76" s="220">
        <f t="shared" si="0"/>
        <v>0.105</v>
      </c>
    </row>
    <row r="77" spans="1:18" ht="27" customHeight="1" x14ac:dyDescent="0.2">
      <c r="A77" s="47" t="s">
        <v>126</v>
      </c>
      <c r="B77" s="31"/>
      <c r="C77" s="82">
        <v>0</v>
      </c>
      <c r="D77" s="66">
        <v>-0.49299999999999999</v>
      </c>
      <c r="E77" s="67"/>
      <c r="F77" s="67"/>
      <c r="G77" s="79">
        <v>37.549999999999997</v>
      </c>
      <c r="H77" s="67"/>
      <c r="I77" s="66">
        <v>0.186</v>
      </c>
      <c r="J77" s="29"/>
      <c r="K77" s="2"/>
      <c r="L77" s="2"/>
      <c r="M77" s="220">
        <f t="shared" si="0"/>
        <v>-0.49299999999999999</v>
      </c>
      <c r="P77" s="220">
        <f t="shared" si="2"/>
        <v>37.549999999999997</v>
      </c>
      <c r="R77" s="220">
        <f t="shared" si="0"/>
        <v>0.186</v>
      </c>
    </row>
    <row r="78" spans="1:18" ht="27" customHeight="1" x14ac:dyDescent="0.2">
      <c r="A78" s="47" t="s">
        <v>127</v>
      </c>
      <c r="B78" s="31"/>
      <c r="C78" s="82">
        <v>0</v>
      </c>
      <c r="D78" s="76">
        <v>-4.0339999999999998</v>
      </c>
      <c r="E78" s="72">
        <v>-0.379</v>
      </c>
      <c r="F78" s="84">
        <v>-6.0999999999999999E-2</v>
      </c>
      <c r="G78" s="79">
        <v>37.549999999999997</v>
      </c>
      <c r="H78" s="67"/>
      <c r="I78" s="66">
        <v>0.186</v>
      </c>
      <c r="J78" s="29"/>
      <c r="K78" s="2"/>
      <c r="L78" s="2"/>
      <c r="M78" s="220">
        <f t="shared" ref="M78" si="8">ROUND(D78,3)</f>
        <v>-4.0339999999999998</v>
      </c>
      <c r="N78" s="220">
        <f t="shared" ref="N78" si="9">ROUND(E78,3)</f>
        <v>-0.379</v>
      </c>
      <c r="O78" s="220">
        <f t="shared" ref="O78" si="10">ROUND(F78,3)</f>
        <v>-6.0999999999999999E-2</v>
      </c>
      <c r="P78" s="220">
        <f t="shared" si="2"/>
        <v>37.549999999999997</v>
      </c>
      <c r="R78" s="220">
        <f t="shared" si="0"/>
        <v>0.186</v>
      </c>
    </row>
    <row r="79" spans="1:18" ht="27" customHeight="1" x14ac:dyDescent="0.2">
      <c r="A79" s="47" t="s">
        <v>65</v>
      </c>
      <c r="B79" s="31"/>
      <c r="C79" s="82">
        <v>1</v>
      </c>
      <c r="D79" s="66">
        <v>0.72199999999999998</v>
      </c>
      <c r="E79" s="67"/>
      <c r="F79" s="67"/>
      <c r="G79" s="79">
        <v>-0.52000000000000013</v>
      </c>
      <c r="H79" s="67"/>
      <c r="I79" s="67"/>
      <c r="J79" s="85"/>
      <c r="K79" s="222">
        <v>0.85</v>
      </c>
      <c r="L79" s="2">
        <f>K79-ROUND(500/365,2)</f>
        <v>-0.52000000000000013</v>
      </c>
      <c r="M79" s="220">
        <f>ROUND(D79,3)</f>
        <v>0.72199999999999998</v>
      </c>
      <c r="P79" s="220">
        <f t="shared" si="2"/>
        <v>-0.52</v>
      </c>
    </row>
    <row r="80" spans="1:18" ht="27" customHeight="1" x14ac:dyDescent="0.2">
      <c r="A80" s="47" t="s">
        <v>66</v>
      </c>
      <c r="B80" s="31"/>
      <c r="C80" s="82">
        <v>2</v>
      </c>
      <c r="D80" s="66">
        <v>0.79</v>
      </c>
      <c r="E80" s="66">
        <v>4.2999999999999997E-2</v>
      </c>
      <c r="F80" s="67"/>
      <c r="G80" s="79">
        <v>-0.52000000000000013</v>
      </c>
      <c r="H80" s="67"/>
      <c r="I80" s="67"/>
      <c r="J80" s="85"/>
      <c r="K80" s="222">
        <v>0.85</v>
      </c>
      <c r="L80" s="2">
        <f>K80-ROUND(500/365,2)</f>
        <v>-0.52000000000000013</v>
      </c>
      <c r="M80" s="220">
        <f t="shared" ref="M80:M103" si="11">ROUND(D80,3)</f>
        <v>0.79</v>
      </c>
      <c r="N80" s="220">
        <f t="shared" ref="N80" si="12">ROUND(E80,3)</f>
        <v>4.2999999999999997E-2</v>
      </c>
      <c r="P80" s="220">
        <f t="shared" si="2"/>
        <v>-0.52</v>
      </c>
    </row>
    <row r="81" spans="1:18" ht="27" customHeight="1" x14ac:dyDescent="0.2">
      <c r="A81" s="47" t="s">
        <v>67</v>
      </c>
      <c r="B81" s="31"/>
      <c r="C81" s="82">
        <v>2</v>
      </c>
      <c r="D81" s="66">
        <v>6.6000000000000003E-2</v>
      </c>
      <c r="E81" s="67"/>
      <c r="F81" s="67"/>
      <c r="G81" s="67"/>
      <c r="H81" s="67"/>
      <c r="I81" s="67"/>
      <c r="J81" s="85"/>
      <c r="K81" s="2"/>
      <c r="L81" s="2"/>
      <c r="M81" s="220">
        <f t="shared" si="11"/>
        <v>6.6000000000000003E-2</v>
      </c>
    </row>
    <row r="82" spans="1:18" ht="27" customHeight="1" x14ac:dyDescent="0.2">
      <c r="A82" s="47" t="s">
        <v>68</v>
      </c>
      <c r="B82" s="31"/>
      <c r="C82" s="82">
        <v>3</v>
      </c>
      <c r="D82" s="66">
        <v>0.57899999999999996</v>
      </c>
      <c r="E82" s="67"/>
      <c r="F82" s="67"/>
      <c r="G82" s="79">
        <v>1.48</v>
      </c>
      <c r="H82" s="67"/>
      <c r="I82" s="67"/>
      <c r="J82" s="85"/>
      <c r="K82" s="222"/>
      <c r="L82" s="2"/>
      <c r="M82" s="220">
        <f t="shared" si="11"/>
        <v>0.57899999999999996</v>
      </c>
      <c r="P82" s="220">
        <f>ROUND(G82,2)</f>
        <v>1.48</v>
      </c>
    </row>
    <row r="83" spans="1:18" ht="27" customHeight="1" x14ac:dyDescent="0.2">
      <c r="A83" s="47" t="s">
        <v>69</v>
      </c>
      <c r="B83" s="31"/>
      <c r="C83" s="82">
        <v>4</v>
      </c>
      <c r="D83" s="66">
        <v>0.745</v>
      </c>
      <c r="E83" s="66">
        <v>5.5E-2</v>
      </c>
      <c r="F83" s="67"/>
      <c r="G83" s="79">
        <v>1.48</v>
      </c>
      <c r="H83" s="67"/>
      <c r="I83" s="67"/>
      <c r="J83" s="85"/>
      <c r="K83" s="222"/>
      <c r="L83" s="2"/>
      <c r="M83" s="220">
        <f t="shared" si="11"/>
        <v>0.745</v>
      </c>
      <c r="N83" s="220">
        <f t="shared" ref="N83" si="13">ROUND(E83,3)</f>
        <v>5.5E-2</v>
      </c>
      <c r="O83" s="220"/>
      <c r="P83" s="220">
        <f>ROUND(G83,2)</f>
        <v>1.48</v>
      </c>
    </row>
    <row r="84" spans="1:18" ht="27" customHeight="1" x14ac:dyDescent="0.2">
      <c r="A84" s="47" t="s">
        <v>70</v>
      </c>
      <c r="B84" s="31"/>
      <c r="C84" s="82">
        <v>4</v>
      </c>
      <c r="D84" s="66">
        <v>6.8000000000000005E-2</v>
      </c>
      <c r="E84" s="67"/>
      <c r="F84" s="67"/>
      <c r="G84" s="67"/>
      <c r="H84" s="67"/>
      <c r="I84" s="67"/>
      <c r="J84" s="85"/>
      <c r="K84" s="2"/>
      <c r="L84" s="2"/>
      <c r="M84" s="220">
        <f t="shared" si="11"/>
        <v>6.8000000000000005E-2</v>
      </c>
    </row>
    <row r="85" spans="1:18" ht="27" customHeight="1" x14ac:dyDescent="0.2">
      <c r="A85" s="47" t="s">
        <v>71</v>
      </c>
      <c r="B85" s="31"/>
      <c r="C85" s="82" t="s">
        <v>21</v>
      </c>
      <c r="D85" s="66">
        <v>0.71599999999999997</v>
      </c>
      <c r="E85" s="66">
        <v>3.2000000000000001E-2</v>
      </c>
      <c r="F85" s="67"/>
      <c r="G85" s="79">
        <v>10.02</v>
      </c>
      <c r="H85" s="67"/>
      <c r="I85" s="67"/>
      <c r="J85" s="85"/>
      <c r="K85" s="2"/>
      <c r="L85" s="2"/>
      <c r="M85" s="220">
        <f t="shared" si="11"/>
        <v>0.71599999999999997</v>
      </c>
      <c r="N85" s="220">
        <f t="shared" ref="N85:N90" si="14">ROUND(E85,3)</f>
        <v>3.2000000000000001E-2</v>
      </c>
      <c r="P85" s="220">
        <f t="shared" ref="P85:P90" si="15">ROUND(G85,2)</f>
        <v>10.02</v>
      </c>
    </row>
    <row r="86" spans="1:18" ht="27" customHeight="1" x14ac:dyDescent="0.2">
      <c r="A86" s="47" t="s">
        <v>128</v>
      </c>
      <c r="B86" s="31"/>
      <c r="C86" s="82" t="s">
        <v>21</v>
      </c>
      <c r="D86" s="66">
        <v>0.97399999999999998</v>
      </c>
      <c r="E86" s="66">
        <v>4.2999999999999997E-2</v>
      </c>
      <c r="F86" s="67"/>
      <c r="G86" s="79">
        <v>8.5399999999999991</v>
      </c>
      <c r="H86" s="67"/>
      <c r="I86" s="67"/>
      <c r="J86" s="85"/>
      <c r="K86" s="2"/>
      <c r="L86" s="2"/>
      <c r="M86" s="220">
        <f t="shared" si="11"/>
        <v>0.97399999999999998</v>
      </c>
      <c r="N86" s="220">
        <f t="shared" si="14"/>
        <v>4.2999999999999997E-2</v>
      </c>
      <c r="P86" s="220">
        <f t="shared" si="15"/>
        <v>8.5399999999999991</v>
      </c>
    </row>
    <row r="87" spans="1:18" ht="27" customHeight="1" x14ac:dyDescent="0.2">
      <c r="A87" s="47" t="s">
        <v>129</v>
      </c>
      <c r="B87" s="31"/>
      <c r="C87" s="82" t="s">
        <v>21</v>
      </c>
      <c r="D87" s="66">
        <v>0.90600000000000003</v>
      </c>
      <c r="E87" s="66">
        <v>3.5999999999999997E-2</v>
      </c>
      <c r="F87" s="67"/>
      <c r="G87" s="79">
        <v>59.52</v>
      </c>
      <c r="H87" s="67"/>
      <c r="I87" s="67"/>
      <c r="J87" s="85"/>
      <c r="K87" s="2"/>
      <c r="L87" s="2"/>
      <c r="M87" s="220">
        <f t="shared" si="11"/>
        <v>0.90600000000000003</v>
      </c>
      <c r="N87" s="220">
        <f t="shared" si="14"/>
        <v>3.5999999999999997E-2</v>
      </c>
      <c r="P87" s="220">
        <f t="shared" si="15"/>
        <v>59.52</v>
      </c>
    </row>
    <row r="88" spans="1:18" ht="27" customHeight="1" x14ac:dyDescent="0.2">
      <c r="A88" s="47" t="s">
        <v>72</v>
      </c>
      <c r="B88" s="31"/>
      <c r="C88" s="82">
        <v>0</v>
      </c>
      <c r="D88" s="76">
        <v>3.4060000000000001</v>
      </c>
      <c r="E88" s="72">
        <v>0.32700000000000001</v>
      </c>
      <c r="F88" s="84">
        <v>2.3E-2</v>
      </c>
      <c r="G88" s="79">
        <v>2.12</v>
      </c>
      <c r="H88" s="79">
        <v>0.57999999999999996</v>
      </c>
      <c r="I88" s="66">
        <v>0.11799999999999999</v>
      </c>
      <c r="J88" s="93">
        <f>H88</f>
        <v>0.57999999999999996</v>
      </c>
      <c r="K88" s="2"/>
      <c r="L88" s="2"/>
      <c r="M88" s="220">
        <f t="shared" si="11"/>
        <v>3.4060000000000001</v>
      </c>
      <c r="N88" s="220">
        <f t="shared" si="14"/>
        <v>0.32700000000000001</v>
      </c>
      <c r="O88" s="220">
        <f t="shared" ref="O88:O90" si="16">ROUND(F88,3)</f>
        <v>2.3E-2</v>
      </c>
      <c r="P88" s="220">
        <f t="shared" si="15"/>
        <v>2.12</v>
      </c>
      <c r="Q88" s="220">
        <f>ROUND(H88,2)</f>
        <v>0.57999999999999996</v>
      </c>
      <c r="R88" s="220">
        <f t="shared" ref="R88:R90" si="17">ROUND(I88,3)</f>
        <v>0.11799999999999999</v>
      </c>
    </row>
    <row r="89" spans="1:18" ht="27" customHeight="1" x14ac:dyDescent="0.2">
      <c r="A89" s="47" t="s">
        <v>73</v>
      </c>
      <c r="B89" s="31"/>
      <c r="C89" s="82">
        <v>0</v>
      </c>
      <c r="D89" s="76">
        <v>4.0570000000000004</v>
      </c>
      <c r="E89" s="72">
        <v>0.38900000000000001</v>
      </c>
      <c r="F89" s="84">
        <v>2.5999999999999999E-2</v>
      </c>
      <c r="G89" s="79">
        <v>2.3199999999999998</v>
      </c>
      <c r="H89" s="79">
        <v>1.01</v>
      </c>
      <c r="I89" s="66">
        <v>0.156</v>
      </c>
      <c r="J89" s="93">
        <f>H89</f>
        <v>1.01</v>
      </c>
      <c r="K89" s="2"/>
      <c r="L89" s="2"/>
      <c r="M89" s="220">
        <f t="shared" si="11"/>
        <v>4.0570000000000004</v>
      </c>
      <c r="N89" s="220">
        <f t="shared" si="14"/>
        <v>0.38900000000000001</v>
      </c>
      <c r="O89" s="220">
        <f t="shared" si="16"/>
        <v>2.5999999999999999E-2</v>
      </c>
      <c r="P89" s="220">
        <f t="shared" si="15"/>
        <v>2.3199999999999998</v>
      </c>
      <c r="Q89" s="220">
        <f>ROUND(H89,2)</f>
        <v>1.01</v>
      </c>
      <c r="R89" s="220">
        <f t="shared" si="17"/>
        <v>0.156</v>
      </c>
    </row>
    <row r="90" spans="1:18" ht="27" customHeight="1" x14ac:dyDescent="0.2">
      <c r="A90" s="47" t="s">
        <v>74</v>
      </c>
      <c r="B90" s="31"/>
      <c r="C90" s="82">
        <v>0</v>
      </c>
      <c r="D90" s="76">
        <v>4.5389999999999997</v>
      </c>
      <c r="E90" s="72">
        <v>0.436</v>
      </c>
      <c r="F90" s="84">
        <v>2.5999999999999999E-2</v>
      </c>
      <c r="G90" s="79">
        <v>28.12</v>
      </c>
      <c r="H90" s="79">
        <v>1.21</v>
      </c>
      <c r="I90" s="66">
        <v>0.14799999999999999</v>
      </c>
      <c r="J90" s="93">
        <f>H90</f>
        <v>1.21</v>
      </c>
      <c r="K90" s="2"/>
      <c r="L90" s="2"/>
      <c r="M90" s="220">
        <f t="shared" si="11"/>
        <v>4.5389999999999997</v>
      </c>
      <c r="N90" s="220">
        <f t="shared" si="14"/>
        <v>0.436</v>
      </c>
      <c r="O90" s="220">
        <f t="shared" si="16"/>
        <v>2.5999999999999999E-2</v>
      </c>
      <c r="P90" s="220">
        <f t="shared" si="15"/>
        <v>28.12</v>
      </c>
      <c r="Q90" s="220">
        <f>ROUND(H90,2)</f>
        <v>1.21</v>
      </c>
      <c r="R90" s="220">
        <f t="shared" si="17"/>
        <v>0.14799999999999999</v>
      </c>
    </row>
    <row r="91" spans="1:18" ht="27" customHeight="1" x14ac:dyDescent="0.2">
      <c r="A91" s="49" t="s">
        <v>234</v>
      </c>
      <c r="B91" s="31"/>
      <c r="C91" s="82">
        <v>8</v>
      </c>
      <c r="D91" s="66">
        <v>0.54900000000000004</v>
      </c>
      <c r="E91" s="67"/>
      <c r="F91" s="67"/>
      <c r="G91" s="67"/>
      <c r="H91" s="67"/>
      <c r="I91" s="67"/>
      <c r="J91" s="86"/>
      <c r="K91" s="2"/>
      <c r="L91" s="2"/>
      <c r="M91" s="220">
        <f t="shared" si="11"/>
        <v>0.54900000000000004</v>
      </c>
    </row>
    <row r="92" spans="1:18" ht="27" customHeight="1" x14ac:dyDescent="0.2">
      <c r="A92" s="49" t="s">
        <v>235</v>
      </c>
      <c r="B92" s="31"/>
      <c r="C92" s="82">
        <v>1</v>
      </c>
      <c r="D92" s="66">
        <v>0.63</v>
      </c>
      <c r="E92" s="67"/>
      <c r="F92" s="67"/>
      <c r="G92" s="67"/>
      <c r="H92" s="67"/>
      <c r="I92" s="67"/>
      <c r="J92" s="86"/>
      <c r="K92" s="2"/>
      <c r="L92" s="2"/>
      <c r="M92" s="220">
        <f t="shared" si="11"/>
        <v>0.63</v>
      </c>
    </row>
    <row r="93" spans="1:18" ht="27" customHeight="1" x14ac:dyDescent="0.2">
      <c r="A93" s="49" t="s">
        <v>236</v>
      </c>
      <c r="B93" s="31"/>
      <c r="C93" s="82">
        <v>1</v>
      </c>
      <c r="D93" s="66">
        <v>1.0109999999999999</v>
      </c>
      <c r="E93" s="67"/>
      <c r="F93" s="67"/>
      <c r="G93" s="67"/>
      <c r="H93" s="67"/>
      <c r="I93" s="67"/>
      <c r="J93" s="86"/>
      <c r="K93" s="2"/>
      <c r="L93" s="2"/>
      <c r="M93" s="220">
        <f t="shared" si="11"/>
        <v>1.0109999999999999</v>
      </c>
    </row>
    <row r="94" spans="1:18" ht="27" customHeight="1" x14ac:dyDescent="0.2">
      <c r="A94" s="49" t="s">
        <v>237</v>
      </c>
      <c r="B94" s="31"/>
      <c r="C94" s="82">
        <v>1</v>
      </c>
      <c r="D94" s="66">
        <v>0.48599999999999999</v>
      </c>
      <c r="E94" s="67"/>
      <c r="F94" s="67"/>
      <c r="G94" s="67"/>
      <c r="H94" s="67"/>
      <c r="I94" s="67"/>
      <c r="J94" s="86"/>
      <c r="K94" s="2"/>
      <c r="L94" s="2"/>
      <c r="M94" s="220">
        <f t="shared" si="11"/>
        <v>0.48599999999999999</v>
      </c>
    </row>
    <row r="95" spans="1:18" ht="27" customHeight="1" x14ac:dyDescent="0.2">
      <c r="A95" s="47" t="s">
        <v>75</v>
      </c>
      <c r="B95" s="31"/>
      <c r="C95" s="82">
        <v>0</v>
      </c>
      <c r="D95" s="91">
        <v>9.1329999999999991</v>
      </c>
      <c r="E95" s="75">
        <v>0.54800000000000004</v>
      </c>
      <c r="F95" s="84">
        <v>0.17</v>
      </c>
      <c r="G95" s="67"/>
      <c r="H95" s="67"/>
      <c r="I95" s="67"/>
      <c r="J95" s="85"/>
      <c r="K95" s="2"/>
      <c r="L95" s="2"/>
      <c r="M95" s="220">
        <f t="shared" si="11"/>
        <v>9.1329999999999991</v>
      </c>
      <c r="N95" s="220">
        <f t="shared" ref="N95" si="18">ROUND(E95,3)</f>
        <v>0.54800000000000004</v>
      </c>
      <c r="O95" s="220">
        <f t="shared" ref="O95" si="19">ROUND(F95,3)</f>
        <v>0.17</v>
      </c>
    </row>
    <row r="96" spans="1:18" ht="27" customHeight="1" x14ac:dyDescent="0.2">
      <c r="A96" s="47" t="s">
        <v>76</v>
      </c>
      <c r="B96" s="31"/>
      <c r="C96" s="82">
        <v>8</v>
      </c>
      <c r="D96" s="66">
        <v>-0.247</v>
      </c>
      <c r="E96" s="67"/>
      <c r="F96" s="67"/>
      <c r="G96" s="79">
        <v>0</v>
      </c>
      <c r="H96" s="67"/>
      <c r="I96" s="67"/>
      <c r="J96" s="85"/>
      <c r="K96" s="2"/>
      <c r="L96" s="2"/>
      <c r="M96" s="220">
        <f t="shared" si="11"/>
        <v>-0.247</v>
      </c>
      <c r="P96" s="220">
        <f t="shared" ref="P96:P105" si="20">ROUND(G96,2)</f>
        <v>0</v>
      </c>
    </row>
    <row r="97" spans="1:18" ht="27" customHeight="1" x14ac:dyDescent="0.2">
      <c r="A97" s="47" t="s">
        <v>77</v>
      </c>
      <c r="B97" s="31"/>
      <c r="C97" s="82">
        <v>8</v>
      </c>
      <c r="D97" s="66">
        <v>-0.26900000000000002</v>
      </c>
      <c r="E97" s="87"/>
      <c r="F97" s="67"/>
      <c r="G97" s="79">
        <v>0</v>
      </c>
      <c r="H97" s="67"/>
      <c r="I97" s="67"/>
      <c r="J97" s="29"/>
      <c r="K97" s="2"/>
      <c r="L97" s="2"/>
      <c r="M97" s="220">
        <f t="shared" si="11"/>
        <v>-0.26900000000000002</v>
      </c>
      <c r="P97" s="220">
        <f t="shared" si="20"/>
        <v>0</v>
      </c>
    </row>
    <row r="98" spans="1:18" ht="27" customHeight="1" x14ac:dyDescent="0.2">
      <c r="A98" s="47" t="s">
        <v>78</v>
      </c>
      <c r="B98" s="31"/>
      <c r="C98" s="82">
        <v>0</v>
      </c>
      <c r="D98" s="66">
        <v>-0.247</v>
      </c>
      <c r="E98" s="67"/>
      <c r="F98" s="67"/>
      <c r="G98" s="79">
        <v>0</v>
      </c>
      <c r="H98" s="67"/>
      <c r="I98" s="66">
        <v>8.1000000000000003E-2</v>
      </c>
      <c r="J98" s="85"/>
      <c r="K98" s="2"/>
      <c r="L98" s="2"/>
      <c r="M98" s="220">
        <f t="shared" si="11"/>
        <v>-0.247</v>
      </c>
      <c r="P98" s="220">
        <f t="shared" si="20"/>
        <v>0</v>
      </c>
      <c r="R98" s="220">
        <f t="shared" ref="R98:R103" si="21">ROUND(I98,3)</f>
        <v>8.1000000000000003E-2</v>
      </c>
    </row>
    <row r="99" spans="1:18" ht="27" customHeight="1" x14ac:dyDescent="0.2">
      <c r="A99" s="47" t="s">
        <v>79</v>
      </c>
      <c r="B99" s="31"/>
      <c r="C99" s="82">
        <v>0</v>
      </c>
      <c r="D99" s="76">
        <v>-2.024</v>
      </c>
      <c r="E99" s="77">
        <v>-0.193</v>
      </c>
      <c r="F99" s="84">
        <v>-2.8000000000000001E-2</v>
      </c>
      <c r="G99" s="79">
        <v>0</v>
      </c>
      <c r="H99" s="67"/>
      <c r="I99" s="66">
        <v>8.1000000000000003E-2</v>
      </c>
      <c r="J99" s="85"/>
      <c r="K99" s="2"/>
      <c r="L99" s="2"/>
      <c r="M99" s="220">
        <f t="shared" si="11"/>
        <v>-2.024</v>
      </c>
      <c r="N99" s="220">
        <f t="shared" ref="N99" si="22">ROUND(E99,3)</f>
        <v>-0.193</v>
      </c>
      <c r="O99" s="220">
        <f t="shared" ref="O99" si="23">ROUND(F99,3)</f>
        <v>-2.8000000000000001E-2</v>
      </c>
      <c r="P99" s="220">
        <f t="shared" si="20"/>
        <v>0</v>
      </c>
      <c r="R99" s="220">
        <f t="shared" si="21"/>
        <v>8.1000000000000003E-2</v>
      </c>
    </row>
    <row r="100" spans="1:18" ht="27" customHeight="1" x14ac:dyDescent="0.2">
      <c r="A100" s="47" t="s">
        <v>80</v>
      </c>
      <c r="B100" s="31"/>
      <c r="C100" s="82">
        <v>0</v>
      </c>
      <c r="D100" s="66">
        <v>-0.26900000000000002</v>
      </c>
      <c r="E100" s="67"/>
      <c r="F100" s="67"/>
      <c r="G100" s="79">
        <v>0</v>
      </c>
      <c r="H100" s="67"/>
      <c r="I100" s="66">
        <v>8.4000000000000005E-2</v>
      </c>
      <c r="J100" s="85"/>
      <c r="K100" s="2"/>
      <c r="L100" s="2"/>
      <c r="M100" s="220">
        <f t="shared" si="11"/>
        <v>-0.26900000000000002</v>
      </c>
      <c r="P100" s="220">
        <f t="shared" si="20"/>
        <v>0</v>
      </c>
      <c r="R100" s="220">
        <f t="shared" si="21"/>
        <v>8.4000000000000005E-2</v>
      </c>
    </row>
    <row r="101" spans="1:18" ht="27" customHeight="1" x14ac:dyDescent="0.2">
      <c r="A101" s="47" t="s">
        <v>81</v>
      </c>
      <c r="B101" s="31"/>
      <c r="C101" s="82">
        <v>0</v>
      </c>
      <c r="D101" s="76">
        <v>-2.2040000000000002</v>
      </c>
      <c r="E101" s="72">
        <v>-0.20899999999999999</v>
      </c>
      <c r="F101" s="84">
        <v>-3.1E-2</v>
      </c>
      <c r="G101" s="79">
        <v>0</v>
      </c>
      <c r="H101" s="67"/>
      <c r="I101" s="66">
        <v>8.4000000000000005E-2</v>
      </c>
      <c r="J101" s="85"/>
      <c r="K101" s="2"/>
      <c r="L101" s="2"/>
      <c r="M101" s="220">
        <f t="shared" si="11"/>
        <v>-2.2040000000000002</v>
      </c>
      <c r="N101" s="220">
        <f t="shared" ref="N101" si="24">ROUND(E101,3)</f>
        <v>-0.20899999999999999</v>
      </c>
      <c r="O101" s="220">
        <f t="shared" ref="O101" si="25">ROUND(F101,3)</f>
        <v>-3.1E-2</v>
      </c>
      <c r="P101" s="220">
        <f t="shared" si="20"/>
        <v>0</v>
      </c>
      <c r="R101" s="220">
        <f t="shared" si="21"/>
        <v>8.4000000000000005E-2</v>
      </c>
    </row>
    <row r="102" spans="1:18" ht="27" customHeight="1" x14ac:dyDescent="0.2">
      <c r="A102" s="47" t="s">
        <v>82</v>
      </c>
      <c r="B102" s="31"/>
      <c r="C102" s="82">
        <v>0</v>
      </c>
      <c r="D102" s="66">
        <v>-0.39600000000000002</v>
      </c>
      <c r="E102" s="67"/>
      <c r="F102" s="67"/>
      <c r="G102" s="79">
        <v>30.14</v>
      </c>
      <c r="H102" s="67"/>
      <c r="I102" s="66">
        <v>0.14899999999999999</v>
      </c>
      <c r="J102" s="85"/>
      <c r="K102" s="2"/>
      <c r="L102" s="2"/>
      <c r="M102" s="220">
        <f t="shared" si="11"/>
        <v>-0.39600000000000002</v>
      </c>
      <c r="P102" s="220">
        <f t="shared" si="20"/>
        <v>30.14</v>
      </c>
      <c r="R102" s="220">
        <f t="shared" si="21"/>
        <v>0.14899999999999999</v>
      </c>
    </row>
    <row r="103" spans="1:18" ht="27" customHeight="1" x14ac:dyDescent="0.2">
      <c r="A103" s="47" t="s">
        <v>83</v>
      </c>
      <c r="B103" s="31"/>
      <c r="C103" s="82">
        <v>0</v>
      </c>
      <c r="D103" s="76">
        <v>-3.2370000000000001</v>
      </c>
      <c r="E103" s="72">
        <v>-0.30399999999999999</v>
      </c>
      <c r="F103" s="84">
        <v>-4.9000000000000002E-2</v>
      </c>
      <c r="G103" s="79">
        <v>30.14</v>
      </c>
      <c r="H103" s="67"/>
      <c r="I103" s="66">
        <v>0.14899999999999999</v>
      </c>
      <c r="J103" s="85"/>
      <c r="K103" s="2"/>
      <c r="L103" s="2"/>
      <c r="M103" s="220">
        <f t="shared" si="11"/>
        <v>-3.2370000000000001</v>
      </c>
      <c r="N103" s="220">
        <f t="shared" ref="N103" si="26">ROUND(E103,3)</f>
        <v>-0.30399999999999999</v>
      </c>
      <c r="O103" s="220">
        <f t="shared" ref="O103" si="27">ROUND(F103,3)</f>
        <v>-4.9000000000000002E-2</v>
      </c>
      <c r="P103" s="220">
        <f t="shared" si="20"/>
        <v>30.14</v>
      </c>
      <c r="R103" s="220">
        <f t="shared" si="21"/>
        <v>0.14899999999999999</v>
      </c>
    </row>
    <row r="104" spans="1:18" ht="27" customHeight="1" x14ac:dyDescent="0.2">
      <c r="A104" s="47" t="s">
        <v>130</v>
      </c>
      <c r="B104" s="31"/>
      <c r="C104" s="82">
        <v>1</v>
      </c>
      <c r="D104" s="66">
        <v>0.60099999999999998</v>
      </c>
      <c r="E104" s="67"/>
      <c r="F104" s="67"/>
      <c r="G104" s="79">
        <v>-0.66000000000000014</v>
      </c>
      <c r="H104" s="67"/>
      <c r="I104" s="67"/>
      <c r="J104" s="85"/>
      <c r="K104" s="222">
        <v>0.71</v>
      </c>
      <c r="L104" s="2">
        <f>K104-ROUND(500/365,2)</f>
        <v>-0.66000000000000014</v>
      </c>
      <c r="M104" s="220">
        <f>ROUND(D104,3)</f>
        <v>0.60099999999999998</v>
      </c>
      <c r="P104" s="220">
        <f t="shared" si="20"/>
        <v>-0.66</v>
      </c>
    </row>
    <row r="105" spans="1:18" ht="27" customHeight="1" x14ac:dyDescent="0.2">
      <c r="A105" s="47" t="s">
        <v>131</v>
      </c>
      <c r="B105" s="31"/>
      <c r="C105" s="82">
        <v>2</v>
      </c>
      <c r="D105" s="66">
        <v>0.65900000000000003</v>
      </c>
      <c r="E105" s="66">
        <v>3.5999999999999997E-2</v>
      </c>
      <c r="F105" s="67"/>
      <c r="G105" s="79">
        <v>-0.66000000000000014</v>
      </c>
      <c r="H105" s="67"/>
      <c r="I105" s="67"/>
      <c r="J105" s="85"/>
      <c r="K105" s="222">
        <v>0.71</v>
      </c>
      <c r="L105" s="2">
        <f>K105-ROUND(500/365,2)</f>
        <v>-0.66000000000000014</v>
      </c>
      <c r="M105" s="220">
        <f t="shared" ref="M105:M128" si="28">ROUND(D105,3)</f>
        <v>0.65900000000000003</v>
      </c>
      <c r="N105" s="220">
        <f t="shared" ref="N105" si="29">ROUND(E105,3)</f>
        <v>3.5999999999999997E-2</v>
      </c>
      <c r="P105" s="220">
        <f t="shared" si="20"/>
        <v>-0.66</v>
      </c>
    </row>
    <row r="106" spans="1:18" ht="27" customHeight="1" x14ac:dyDescent="0.2">
      <c r="A106" s="47" t="s">
        <v>132</v>
      </c>
      <c r="B106" s="31"/>
      <c r="C106" s="82">
        <v>2</v>
      </c>
      <c r="D106" s="66">
        <v>5.5E-2</v>
      </c>
      <c r="E106" s="67"/>
      <c r="F106" s="67"/>
      <c r="G106" s="67"/>
      <c r="H106" s="67"/>
      <c r="I106" s="67"/>
      <c r="J106" s="85"/>
      <c r="K106" s="2"/>
      <c r="L106" s="2"/>
      <c r="M106" s="220">
        <f t="shared" si="28"/>
        <v>5.5E-2</v>
      </c>
    </row>
    <row r="107" spans="1:18" ht="27" customHeight="1" x14ac:dyDescent="0.2">
      <c r="A107" s="47" t="s">
        <v>133</v>
      </c>
      <c r="B107" s="31"/>
      <c r="C107" s="82">
        <v>3</v>
      </c>
      <c r="D107" s="66">
        <v>0.48199999999999998</v>
      </c>
      <c r="E107" s="67"/>
      <c r="F107" s="67"/>
      <c r="G107" s="79">
        <v>1.23</v>
      </c>
      <c r="H107" s="67"/>
      <c r="I107" s="67"/>
      <c r="J107" s="85"/>
      <c r="K107" s="222"/>
      <c r="L107" s="2"/>
      <c r="M107" s="220">
        <f t="shared" si="28"/>
        <v>0.48199999999999998</v>
      </c>
      <c r="P107" s="220">
        <f>ROUND(G107,2)</f>
        <v>1.23</v>
      </c>
    </row>
    <row r="108" spans="1:18" ht="27" customHeight="1" x14ac:dyDescent="0.2">
      <c r="A108" s="47" t="s">
        <v>134</v>
      </c>
      <c r="B108" s="31"/>
      <c r="C108" s="82">
        <v>4</v>
      </c>
      <c r="D108" s="66">
        <v>0.621</v>
      </c>
      <c r="E108" s="66">
        <v>4.5999999999999999E-2</v>
      </c>
      <c r="F108" s="67"/>
      <c r="G108" s="79">
        <v>1.23</v>
      </c>
      <c r="H108" s="67"/>
      <c r="I108" s="67"/>
      <c r="J108" s="85"/>
      <c r="K108" s="222"/>
      <c r="L108" s="2"/>
      <c r="M108" s="220">
        <f t="shared" si="28"/>
        <v>0.621</v>
      </c>
      <c r="N108" s="220">
        <f t="shared" ref="N108" si="30">ROUND(E108,3)</f>
        <v>4.5999999999999999E-2</v>
      </c>
      <c r="O108" s="220"/>
      <c r="P108" s="220">
        <f>ROUND(G108,2)</f>
        <v>1.23</v>
      </c>
    </row>
    <row r="109" spans="1:18" ht="27" customHeight="1" x14ac:dyDescent="0.2">
      <c r="A109" s="47" t="s">
        <v>135</v>
      </c>
      <c r="B109" s="31"/>
      <c r="C109" s="82">
        <v>4</v>
      </c>
      <c r="D109" s="66">
        <v>5.7000000000000002E-2</v>
      </c>
      <c r="E109" s="67"/>
      <c r="F109" s="67"/>
      <c r="G109" s="67"/>
      <c r="H109" s="67"/>
      <c r="I109" s="67"/>
      <c r="J109" s="85"/>
      <c r="K109" s="2"/>
      <c r="L109" s="2"/>
      <c r="M109" s="220">
        <f t="shared" si="28"/>
        <v>5.7000000000000002E-2</v>
      </c>
    </row>
    <row r="110" spans="1:18" ht="27" customHeight="1" x14ac:dyDescent="0.2">
      <c r="A110" s="47" t="s">
        <v>136</v>
      </c>
      <c r="B110" s="31"/>
      <c r="C110" s="82" t="s">
        <v>21</v>
      </c>
      <c r="D110" s="66">
        <v>0.59699999999999998</v>
      </c>
      <c r="E110" s="66">
        <v>2.7E-2</v>
      </c>
      <c r="F110" s="67"/>
      <c r="G110" s="79">
        <v>8.35</v>
      </c>
      <c r="H110" s="67"/>
      <c r="I110" s="67"/>
      <c r="J110" s="85"/>
      <c r="K110" s="2"/>
      <c r="L110" s="2"/>
      <c r="M110" s="220">
        <f t="shared" si="28"/>
        <v>0.59699999999999998</v>
      </c>
      <c r="N110" s="220">
        <f t="shared" ref="N110:N115" si="31">ROUND(E110,3)</f>
        <v>2.7E-2</v>
      </c>
      <c r="P110" s="220">
        <f t="shared" ref="P110:P115" si="32">ROUND(G110,2)</f>
        <v>8.35</v>
      </c>
    </row>
    <row r="111" spans="1:18" ht="27" customHeight="1" x14ac:dyDescent="0.2">
      <c r="A111" s="47" t="s">
        <v>137</v>
      </c>
      <c r="B111" s="31"/>
      <c r="C111" s="82" t="s">
        <v>21</v>
      </c>
      <c r="D111" s="66">
        <v>0.81200000000000006</v>
      </c>
      <c r="E111" s="66">
        <v>3.5999999999999997E-2</v>
      </c>
      <c r="F111" s="67"/>
      <c r="G111" s="79">
        <v>7.12</v>
      </c>
      <c r="H111" s="67"/>
      <c r="I111" s="67"/>
      <c r="J111" s="85"/>
      <c r="K111" s="2"/>
      <c r="L111" s="2"/>
      <c r="M111" s="220">
        <f t="shared" si="28"/>
        <v>0.81200000000000006</v>
      </c>
      <c r="N111" s="220">
        <f t="shared" si="31"/>
        <v>3.5999999999999997E-2</v>
      </c>
      <c r="P111" s="220">
        <f t="shared" si="32"/>
        <v>7.12</v>
      </c>
    </row>
    <row r="112" spans="1:18" ht="27" customHeight="1" x14ac:dyDescent="0.2">
      <c r="A112" s="47" t="s">
        <v>138</v>
      </c>
      <c r="B112" s="31"/>
      <c r="C112" s="82" t="s">
        <v>21</v>
      </c>
      <c r="D112" s="66">
        <v>0.755</v>
      </c>
      <c r="E112" s="66">
        <v>0.03</v>
      </c>
      <c r="F112" s="67"/>
      <c r="G112" s="79">
        <v>49.6</v>
      </c>
      <c r="H112" s="67"/>
      <c r="I112" s="67"/>
      <c r="J112" s="85"/>
      <c r="K112" s="2"/>
      <c r="L112" s="2"/>
      <c r="M112" s="220">
        <f t="shared" si="28"/>
        <v>0.755</v>
      </c>
      <c r="N112" s="220">
        <f t="shared" si="31"/>
        <v>0.03</v>
      </c>
      <c r="P112" s="220">
        <f t="shared" si="32"/>
        <v>49.6</v>
      </c>
    </row>
    <row r="113" spans="1:18" ht="27" customHeight="1" x14ac:dyDescent="0.2">
      <c r="A113" s="47" t="s">
        <v>139</v>
      </c>
      <c r="B113" s="31"/>
      <c r="C113" s="82">
        <v>0</v>
      </c>
      <c r="D113" s="76">
        <v>2.8380000000000001</v>
      </c>
      <c r="E113" s="72">
        <v>0.27300000000000002</v>
      </c>
      <c r="F113" s="84">
        <v>1.9E-2</v>
      </c>
      <c r="G113" s="79">
        <v>1.77</v>
      </c>
      <c r="H113" s="79">
        <v>0.48</v>
      </c>
      <c r="I113" s="66">
        <v>9.8000000000000004E-2</v>
      </c>
      <c r="J113" s="93">
        <f>H113</f>
        <v>0.48</v>
      </c>
      <c r="K113" s="2"/>
      <c r="L113" s="2"/>
      <c r="M113" s="220">
        <f t="shared" si="28"/>
        <v>2.8380000000000001</v>
      </c>
      <c r="N113" s="220">
        <f t="shared" si="31"/>
        <v>0.27300000000000002</v>
      </c>
      <c r="O113" s="220">
        <f t="shared" ref="O113:O115" si="33">ROUND(F113,3)</f>
        <v>1.9E-2</v>
      </c>
      <c r="P113" s="220">
        <f t="shared" si="32"/>
        <v>1.77</v>
      </c>
      <c r="Q113" s="220">
        <f>ROUND(H113,2)</f>
        <v>0.48</v>
      </c>
      <c r="R113" s="220">
        <f t="shared" ref="R113:R115" si="34">ROUND(I113,3)</f>
        <v>9.8000000000000004E-2</v>
      </c>
    </row>
    <row r="114" spans="1:18" ht="27" customHeight="1" x14ac:dyDescent="0.2">
      <c r="A114" s="47" t="s">
        <v>140</v>
      </c>
      <c r="B114" s="31"/>
      <c r="C114" s="82">
        <v>0</v>
      </c>
      <c r="D114" s="76">
        <v>3.38</v>
      </c>
      <c r="E114" s="72">
        <v>0.32400000000000001</v>
      </c>
      <c r="F114" s="84">
        <v>2.1000000000000001E-2</v>
      </c>
      <c r="G114" s="79">
        <v>1.94</v>
      </c>
      <c r="H114" s="79">
        <v>0.84</v>
      </c>
      <c r="I114" s="66">
        <v>0.13</v>
      </c>
      <c r="J114" s="93">
        <f>H114</f>
        <v>0.84</v>
      </c>
      <c r="K114" s="2"/>
      <c r="L114" s="2"/>
      <c r="M114" s="220">
        <f t="shared" si="28"/>
        <v>3.38</v>
      </c>
      <c r="N114" s="220">
        <f t="shared" si="31"/>
        <v>0.32400000000000001</v>
      </c>
      <c r="O114" s="220">
        <f t="shared" si="33"/>
        <v>2.1000000000000001E-2</v>
      </c>
      <c r="P114" s="220">
        <f t="shared" si="32"/>
        <v>1.94</v>
      </c>
      <c r="Q114" s="220">
        <f>ROUND(H114,2)</f>
        <v>0.84</v>
      </c>
      <c r="R114" s="220">
        <f t="shared" si="34"/>
        <v>0.13</v>
      </c>
    </row>
    <row r="115" spans="1:18" ht="27" customHeight="1" x14ac:dyDescent="0.2">
      <c r="A115" s="50" t="s">
        <v>141</v>
      </c>
      <c r="B115" s="31"/>
      <c r="C115" s="82">
        <v>0</v>
      </c>
      <c r="D115" s="76">
        <v>3.782</v>
      </c>
      <c r="E115" s="72">
        <v>0.36299999999999999</v>
      </c>
      <c r="F115" s="84">
        <v>2.1999999999999999E-2</v>
      </c>
      <c r="G115" s="79">
        <v>23.43</v>
      </c>
      <c r="H115" s="79">
        <v>1.01</v>
      </c>
      <c r="I115" s="66">
        <v>0.123</v>
      </c>
      <c r="J115" s="93">
        <f>H115</f>
        <v>1.01</v>
      </c>
      <c r="K115" s="2"/>
      <c r="L115" s="2"/>
      <c r="M115" s="220">
        <f t="shared" si="28"/>
        <v>3.782</v>
      </c>
      <c r="N115" s="220">
        <f t="shared" si="31"/>
        <v>0.36299999999999999</v>
      </c>
      <c r="O115" s="220">
        <f t="shared" si="33"/>
        <v>2.1999999999999999E-2</v>
      </c>
      <c r="P115" s="220">
        <f t="shared" si="32"/>
        <v>23.43</v>
      </c>
      <c r="Q115" s="220">
        <f>ROUND(H115,2)</f>
        <v>1.01</v>
      </c>
      <c r="R115" s="220">
        <f t="shared" si="34"/>
        <v>0.123</v>
      </c>
    </row>
    <row r="116" spans="1:18" ht="27" customHeight="1" x14ac:dyDescent="0.2">
      <c r="A116" s="49" t="s">
        <v>238</v>
      </c>
      <c r="B116" s="31"/>
      <c r="C116" s="82">
        <v>8</v>
      </c>
      <c r="D116" s="66">
        <v>0.45800000000000002</v>
      </c>
      <c r="E116" s="67"/>
      <c r="F116" s="67"/>
      <c r="G116" s="67"/>
      <c r="H116" s="67"/>
      <c r="I116" s="67"/>
      <c r="J116" s="86"/>
      <c r="K116" s="2"/>
      <c r="L116" s="2"/>
      <c r="M116" s="220">
        <f t="shared" si="28"/>
        <v>0.45800000000000002</v>
      </c>
    </row>
    <row r="117" spans="1:18" ht="27" customHeight="1" x14ac:dyDescent="0.2">
      <c r="A117" s="49" t="s">
        <v>239</v>
      </c>
      <c r="B117" s="31"/>
      <c r="C117" s="82">
        <v>1</v>
      </c>
      <c r="D117" s="66">
        <v>0.52500000000000002</v>
      </c>
      <c r="E117" s="67"/>
      <c r="F117" s="67"/>
      <c r="G117" s="67"/>
      <c r="H117" s="67"/>
      <c r="I117" s="67"/>
      <c r="J117" s="86"/>
      <c r="K117" s="2"/>
      <c r="L117" s="2"/>
      <c r="M117" s="220">
        <f t="shared" si="28"/>
        <v>0.52500000000000002</v>
      </c>
    </row>
    <row r="118" spans="1:18" ht="27" customHeight="1" x14ac:dyDescent="0.2">
      <c r="A118" s="49" t="s">
        <v>240</v>
      </c>
      <c r="B118" s="31"/>
      <c r="C118" s="82">
        <v>1</v>
      </c>
      <c r="D118" s="66">
        <v>0.84299999999999997</v>
      </c>
      <c r="E118" s="67"/>
      <c r="F118" s="67"/>
      <c r="G118" s="67"/>
      <c r="H118" s="67"/>
      <c r="I118" s="67"/>
      <c r="J118" s="86"/>
      <c r="K118" s="2"/>
      <c r="L118" s="2"/>
      <c r="M118" s="220">
        <f t="shared" si="28"/>
        <v>0.84299999999999997</v>
      </c>
    </row>
    <row r="119" spans="1:18" ht="27" customHeight="1" x14ac:dyDescent="0.2">
      <c r="A119" s="49" t="s">
        <v>241</v>
      </c>
      <c r="B119" s="31"/>
      <c r="C119" s="82">
        <v>1</v>
      </c>
      <c r="D119" s="66">
        <v>0.40500000000000003</v>
      </c>
      <c r="E119" s="67"/>
      <c r="F119" s="67"/>
      <c r="G119" s="67"/>
      <c r="H119" s="67"/>
      <c r="I119" s="67"/>
      <c r="J119" s="86"/>
      <c r="K119" s="2"/>
      <c r="L119" s="2"/>
      <c r="M119" s="220">
        <f t="shared" si="28"/>
        <v>0.40500000000000003</v>
      </c>
    </row>
    <row r="120" spans="1:18" ht="27" customHeight="1" x14ac:dyDescent="0.2">
      <c r="A120" s="47" t="s">
        <v>142</v>
      </c>
      <c r="B120" s="31"/>
      <c r="C120" s="82">
        <v>0</v>
      </c>
      <c r="D120" s="91">
        <v>7.61</v>
      </c>
      <c r="E120" s="75">
        <v>0.45600000000000002</v>
      </c>
      <c r="F120" s="84">
        <v>0.14199999999999999</v>
      </c>
      <c r="G120" s="67"/>
      <c r="H120" s="67"/>
      <c r="I120" s="67"/>
      <c r="J120" s="85"/>
      <c r="K120" s="2"/>
      <c r="L120" s="2"/>
      <c r="M120" s="220">
        <f t="shared" si="28"/>
        <v>7.61</v>
      </c>
      <c r="N120" s="220">
        <f t="shared" ref="N120" si="35">ROUND(E120,3)</f>
        <v>0.45600000000000002</v>
      </c>
      <c r="O120" s="220">
        <f t="shared" ref="O120" si="36">ROUND(F120,3)</f>
        <v>0.14199999999999999</v>
      </c>
    </row>
    <row r="121" spans="1:18" ht="27" customHeight="1" x14ac:dyDescent="0.2">
      <c r="A121" s="47" t="s">
        <v>143</v>
      </c>
      <c r="B121" s="31"/>
      <c r="C121" s="82">
        <v>8</v>
      </c>
      <c r="D121" s="66">
        <v>-0.20599999999999999</v>
      </c>
      <c r="E121" s="67"/>
      <c r="F121" s="67"/>
      <c r="G121" s="79">
        <v>0</v>
      </c>
      <c r="H121" s="67"/>
      <c r="I121" s="67"/>
      <c r="J121" s="85"/>
      <c r="K121" s="2"/>
      <c r="L121" s="2"/>
      <c r="M121" s="220">
        <f t="shared" si="28"/>
        <v>-0.20599999999999999</v>
      </c>
      <c r="P121" s="220">
        <f t="shared" ref="P121:P130" si="37">ROUND(G121,2)</f>
        <v>0</v>
      </c>
    </row>
    <row r="122" spans="1:18" ht="27" customHeight="1" x14ac:dyDescent="0.2">
      <c r="A122" s="47" t="s">
        <v>144</v>
      </c>
      <c r="B122" s="31"/>
      <c r="C122" s="82">
        <v>8</v>
      </c>
      <c r="D122" s="66">
        <v>-0.22500000000000001</v>
      </c>
      <c r="E122" s="67"/>
      <c r="F122" s="67"/>
      <c r="G122" s="79">
        <v>0</v>
      </c>
      <c r="H122" s="67"/>
      <c r="I122" s="67"/>
      <c r="J122" s="29"/>
      <c r="K122" s="2"/>
      <c r="L122" s="2"/>
      <c r="M122" s="220">
        <f t="shared" si="28"/>
        <v>-0.22500000000000001</v>
      </c>
      <c r="P122" s="220">
        <f t="shared" si="37"/>
        <v>0</v>
      </c>
    </row>
    <row r="123" spans="1:18" ht="27" customHeight="1" x14ac:dyDescent="0.2">
      <c r="A123" s="47" t="s">
        <v>145</v>
      </c>
      <c r="B123" s="31"/>
      <c r="C123" s="82">
        <v>0</v>
      </c>
      <c r="D123" s="66">
        <v>-0.20599999999999999</v>
      </c>
      <c r="E123" s="67"/>
      <c r="F123" s="67"/>
      <c r="G123" s="79">
        <v>0</v>
      </c>
      <c r="H123" s="67"/>
      <c r="I123" s="66">
        <v>6.8000000000000005E-2</v>
      </c>
      <c r="J123" s="29"/>
      <c r="K123" s="2"/>
      <c r="L123" s="2"/>
      <c r="M123" s="220">
        <f t="shared" si="28"/>
        <v>-0.20599999999999999</v>
      </c>
      <c r="P123" s="220">
        <f t="shared" si="37"/>
        <v>0</v>
      </c>
      <c r="R123" s="220">
        <f t="shared" ref="R123:R128" si="38">ROUND(I123,3)</f>
        <v>6.8000000000000005E-2</v>
      </c>
    </row>
    <row r="124" spans="1:18" ht="27" customHeight="1" x14ac:dyDescent="0.2">
      <c r="A124" s="47" t="s">
        <v>146</v>
      </c>
      <c r="B124" s="31"/>
      <c r="C124" s="82">
        <v>0</v>
      </c>
      <c r="D124" s="76">
        <v>-1.6870000000000001</v>
      </c>
      <c r="E124" s="77">
        <v>-0.161</v>
      </c>
      <c r="F124" s="84">
        <v>-2.3E-2</v>
      </c>
      <c r="G124" s="79">
        <v>0</v>
      </c>
      <c r="H124" s="67"/>
      <c r="I124" s="66">
        <v>6.8000000000000005E-2</v>
      </c>
      <c r="J124" s="29"/>
      <c r="K124" s="2"/>
      <c r="L124" s="2"/>
      <c r="M124" s="220">
        <f t="shared" si="28"/>
        <v>-1.6870000000000001</v>
      </c>
      <c r="N124" s="220">
        <f t="shared" ref="N124" si="39">ROUND(E124,3)</f>
        <v>-0.161</v>
      </c>
      <c r="O124" s="220">
        <f t="shared" ref="O124" si="40">ROUND(F124,3)</f>
        <v>-2.3E-2</v>
      </c>
      <c r="P124" s="220">
        <f t="shared" si="37"/>
        <v>0</v>
      </c>
      <c r="R124" s="220">
        <f t="shared" si="38"/>
        <v>6.8000000000000005E-2</v>
      </c>
    </row>
    <row r="125" spans="1:18" ht="27" customHeight="1" x14ac:dyDescent="0.2">
      <c r="A125" s="47" t="s">
        <v>147</v>
      </c>
      <c r="B125" s="31"/>
      <c r="C125" s="82">
        <v>0</v>
      </c>
      <c r="D125" s="66">
        <v>-0.22500000000000001</v>
      </c>
      <c r="E125" s="67"/>
      <c r="F125" s="67"/>
      <c r="G125" s="79">
        <v>0</v>
      </c>
      <c r="H125" s="67"/>
      <c r="I125" s="66">
        <v>7.0000000000000007E-2</v>
      </c>
      <c r="J125" s="29"/>
      <c r="K125" s="2"/>
      <c r="L125" s="2"/>
      <c r="M125" s="220">
        <f t="shared" si="28"/>
        <v>-0.22500000000000001</v>
      </c>
      <c r="P125" s="220">
        <f t="shared" si="37"/>
        <v>0</v>
      </c>
      <c r="R125" s="220">
        <f t="shared" si="38"/>
        <v>7.0000000000000007E-2</v>
      </c>
    </row>
    <row r="126" spans="1:18" ht="27" customHeight="1" x14ac:dyDescent="0.2">
      <c r="A126" s="47" t="s">
        <v>148</v>
      </c>
      <c r="B126" s="31"/>
      <c r="C126" s="82">
        <v>0</v>
      </c>
      <c r="D126" s="76">
        <v>-1.8360000000000001</v>
      </c>
      <c r="E126" s="72">
        <v>-0.17499999999999999</v>
      </c>
      <c r="F126" s="84">
        <v>-2.5999999999999999E-2</v>
      </c>
      <c r="G126" s="79">
        <v>0</v>
      </c>
      <c r="H126" s="67"/>
      <c r="I126" s="66">
        <v>7.0000000000000007E-2</v>
      </c>
      <c r="J126" s="29"/>
      <c r="K126" s="2"/>
      <c r="L126" s="2"/>
      <c r="M126" s="220">
        <f t="shared" si="28"/>
        <v>-1.8360000000000001</v>
      </c>
      <c r="N126" s="220">
        <f t="shared" ref="N126" si="41">ROUND(E126,3)</f>
        <v>-0.17499999999999999</v>
      </c>
      <c r="O126" s="220">
        <f t="shared" ref="O126" si="42">ROUND(F126,3)</f>
        <v>-2.5999999999999999E-2</v>
      </c>
      <c r="P126" s="220">
        <f t="shared" si="37"/>
        <v>0</v>
      </c>
      <c r="R126" s="220">
        <f t="shared" si="38"/>
        <v>7.0000000000000007E-2</v>
      </c>
    </row>
    <row r="127" spans="1:18" ht="27" customHeight="1" x14ac:dyDescent="0.2">
      <c r="A127" s="47" t="s">
        <v>149</v>
      </c>
      <c r="B127" s="31"/>
      <c r="C127" s="82">
        <v>0</v>
      </c>
      <c r="D127" s="66">
        <v>-0.33</v>
      </c>
      <c r="E127" s="67"/>
      <c r="F127" s="67"/>
      <c r="G127" s="79">
        <v>25.11</v>
      </c>
      <c r="H127" s="67"/>
      <c r="I127" s="66">
        <v>0.124</v>
      </c>
      <c r="J127" s="29"/>
      <c r="K127" s="2"/>
      <c r="L127" s="2"/>
      <c r="M127" s="220">
        <f t="shared" si="28"/>
        <v>-0.33</v>
      </c>
      <c r="P127" s="220">
        <f t="shared" si="37"/>
        <v>25.11</v>
      </c>
      <c r="R127" s="220">
        <f t="shared" si="38"/>
        <v>0.124</v>
      </c>
    </row>
    <row r="128" spans="1:18" ht="27" customHeight="1" x14ac:dyDescent="0.2">
      <c r="A128" s="47" t="s">
        <v>150</v>
      </c>
      <c r="B128" s="31"/>
      <c r="C128" s="82">
        <v>0</v>
      </c>
      <c r="D128" s="76">
        <v>-2.698</v>
      </c>
      <c r="E128" s="72">
        <v>-0.253</v>
      </c>
      <c r="F128" s="84">
        <v>-4.1000000000000002E-2</v>
      </c>
      <c r="G128" s="79">
        <v>25.11</v>
      </c>
      <c r="H128" s="67"/>
      <c r="I128" s="66">
        <v>0.124</v>
      </c>
      <c r="J128" s="29"/>
      <c r="K128" s="2"/>
      <c r="L128" s="2"/>
      <c r="M128" s="220">
        <f t="shared" si="28"/>
        <v>-2.698</v>
      </c>
      <c r="N128" s="220">
        <f t="shared" ref="N128" si="43">ROUND(E128,3)</f>
        <v>-0.253</v>
      </c>
      <c r="O128" s="220">
        <f t="shared" ref="O128" si="44">ROUND(F128,3)</f>
        <v>-4.1000000000000002E-2</v>
      </c>
      <c r="P128" s="220">
        <f t="shared" si="37"/>
        <v>25.11</v>
      </c>
      <c r="R128" s="220">
        <f t="shared" si="38"/>
        <v>0.124</v>
      </c>
    </row>
    <row r="129" spans="1:18" ht="27" customHeight="1" x14ac:dyDescent="0.2">
      <c r="A129" s="47" t="s">
        <v>151</v>
      </c>
      <c r="B129" s="31"/>
      <c r="C129" s="82">
        <v>1</v>
      </c>
      <c r="D129" s="66">
        <v>0.35</v>
      </c>
      <c r="E129" s="67"/>
      <c r="F129" s="67"/>
      <c r="G129" s="79">
        <v>-0.96000000000000019</v>
      </c>
      <c r="H129" s="67"/>
      <c r="I129" s="67"/>
      <c r="J129" s="85"/>
      <c r="K129" s="222">
        <v>0.41</v>
      </c>
      <c r="L129" s="2">
        <f>K129-ROUND(500/365,2)</f>
        <v>-0.96000000000000019</v>
      </c>
      <c r="M129" s="220">
        <f>ROUND(D129,3)</f>
        <v>0.35</v>
      </c>
      <c r="P129" s="220">
        <f t="shared" si="37"/>
        <v>-0.96</v>
      </c>
    </row>
    <row r="130" spans="1:18" ht="27" customHeight="1" x14ac:dyDescent="0.2">
      <c r="A130" s="47" t="s">
        <v>152</v>
      </c>
      <c r="B130" s="31"/>
      <c r="C130" s="82">
        <v>2</v>
      </c>
      <c r="D130" s="66">
        <v>0.38300000000000001</v>
      </c>
      <c r="E130" s="66">
        <v>2.1000000000000001E-2</v>
      </c>
      <c r="F130" s="67"/>
      <c r="G130" s="79">
        <v>-0.96000000000000019</v>
      </c>
      <c r="H130" s="67"/>
      <c r="I130" s="67"/>
      <c r="J130" s="85"/>
      <c r="K130" s="222">
        <v>0.41</v>
      </c>
      <c r="L130" s="2">
        <f>K130-ROUND(500/365,2)</f>
        <v>-0.96000000000000019</v>
      </c>
      <c r="M130" s="220">
        <f t="shared" ref="M130:M153" si="45">ROUND(D130,3)</f>
        <v>0.38300000000000001</v>
      </c>
      <c r="N130" s="220">
        <f t="shared" ref="N130" si="46">ROUND(E130,3)</f>
        <v>2.1000000000000001E-2</v>
      </c>
      <c r="P130" s="220">
        <f t="shared" si="37"/>
        <v>-0.96</v>
      </c>
    </row>
    <row r="131" spans="1:18" ht="27" customHeight="1" x14ac:dyDescent="0.2">
      <c r="A131" s="47" t="s">
        <v>153</v>
      </c>
      <c r="B131" s="31"/>
      <c r="C131" s="82">
        <v>2</v>
      </c>
      <c r="D131" s="66">
        <v>3.2000000000000001E-2</v>
      </c>
      <c r="E131" s="67"/>
      <c r="F131" s="67"/>
      <c r="G131" s="80"/>
      <c r="H131" s="67"/>
      <c r="I131" s="67"/>
      <c r="J131" s="85"/>
      <c r="K131" s="2"/>
      <c r="L131" s="2"/>
      <c r="M131" s="220">
        <f t="shared" si="45"/>
        <v>3.2000000000000001E-2</v>
      </c>
    </row>
    <row r="132" spans="1:18" ht="27" customHeight="1" x14ac:dyDescent="0.2">
      <c r="A132" s="47" t="s">
        <v>154</v>
      </c>
      <c r="B132" s="31"/>
      <c r="C132" s="82">
        <v>3</v>
      </c>
      <c r="D132" s="66">
        <v>0.28000000000000003</v>
      </c>
      <c r="E132" s="67"/>
      <c r="F132" s="67"/>
      <c r="G132" s="79">
        <v>0.72</v>
      </c>
      <c r="H132" s="67"/>
      <c r="I132" s="67"/>
      <c r="J132" s="85"/>
      <c r="K132" s="222"/>
      <c r="L132" s="2"/>
      <c r="M132" s="220">
        <f t="shared" si="45"/>
        <v>0.28000000000000003</v>
      </c>
      <c r="P132" s="220">
        <f>ROUND(G132,2)</f>
        <v>0.72</v>
      </c>
    </row>
    <row r="133" spans="1:18" ht="27" customHeight="1" x14ac:dyDescent="0.2">
      <c r="A133" s="47" t="s">
        <v>155</v>
      </c>
      <c r="B133" s="31"/>
      <c r="C133" s="82">
        <v>4</v>
      </c>
      <c r="D133" s="66">
        <v>0.36099999999999999</v>
      </c>
      <c r="E133" s="66">
        <v>2.7E-2</v>
      </c>
      <c r="F133" s="67"/>
      <c r="G133" s="79">
        <v>0.72</v>
      </c>
      <c r="H133" s="67"/>
      <c r="I133" s="67"/>
      <c r="J133" s="85"/>
      <c r="K133" s="222"/>
      <c r="L133" s="2"/>
      <c r="M133" s="220">
        <f t="shared" si="45"/>
        <v>0.36099999999999999</v>
      </c>
      <c r="N133" s="220">
        <f t="shared" ref="N133" si="47">ROUND(E133,3)</f>
        <v>2.7E-2</v>
      </c>
      <c r="O133" s="220"/>
      <c r="P133" s="220">
        <f>ROUND(G133,2)</f>
        <v>0.72</v>
      </c>
    </row>
    <row r="134" spans="1:18" ht="27" customHeight="1" x14ac:dyDescent="0.2">
      <c r="A134" s="47" t="s">
        <v>156</v>
      </c>
      <c r="B134" s="31"/>
      <c r="C134" s="82">
        <v>4</v>
      </c>
      <c r="D134" s="66">
        <v>3.3000000000000002E-2</v>
      </c>
      <c r="E134" s="67"/>
      <c r="F134" s="67"/>
      <c r="G134" s="80"/>
      <c r="H134" s="67"/>
      <c r="I134" s="67"/>
      <c r="J134" s="85"/>
      <c r="K134" s="2"/>
      <c r="L134" s="2"/>
      <c r="M134" s="220">
        <f t="shared" si="45"/>
        <v>3.3000000000000002E-2</v>
      </c>
    </row>
    <row r="135" spans="1:18" ht="27" customHeight="1" x14ac:dyDescent="0.2">
      <c r="A135" s="47" t="s">
        <v>157</v>
      </c>
      <c r="B135" s="31"/>
      <c r="C135" s="82" t="s">
        <v>21</v>
      </c>
      <c r="D135" s="66">
        <v>0.34699999999999998</v>
      </c>
      <c r="E135" s="66">
        <v>1.6E-2</v>
      </c>
      <c r="F135" s="67"/>
      <c r="G135" s="79">
        <v>4.8499999999999996</v>
      </c>
      <c r="H135" s="67"/>
      <c r="I135" s="67"/>
      <c r="J135" s="85"/>
      <c r="K135" s="2"/>
      <c r="L135" s="2"/>
      <c r="M135" s="220">
        <f t="shared" si="45"/>
        <v>0.34699999999999998</v>
      </c>
      <c r="N135" s="220">
        <f t="shared" ref="N135:N140" si="48">ROUND(E135,3)</f>
        <v>1.6E-2</v>
      </c>
      <c r="P135" s="220">
        <f t="shared" ref="P135:P140" si="49">ROUND(G135,2)</f>
        <v>4.8499999999999996</v>
      </c>
    </row>
    <row r="136" spans="1:18" ht="27" customHeight="1" x14ac:dyDescent="0.2">
      <c r="A136" s="47" t="s">
        <v>158</v>
      </c>
      <c r="B136" s="31"/>
      <c r="C136" s="82" t="s">
        <v>21</v>
      </c>
      <c r="D136" s="66">
        <v>0.47199999999999998</v>
      </c>
      <c r="E136" s="66">
        <v>2.1000000000000001E-2</v>
      </c>
      <c r="F136" s="67"/>
      <c r="G136" s="79">
        <v>4.1399999999999997</v>
      </c>
      <c r="H136" s="67"/>
      <c r="I136" s="67"/>
      <c r="J136" s="83"/>
      <c r="K136" s="2"/>
      <c r="L136" s="2"/>
      <c r="M136" s="220">
        <f t="shared" si="45"/>
        <v>0.47199999999999998</v>
      </c>
      <c r="N136" s="220">
        <f t="shared" si="48"/>
        <v>2.1000000000000001E-2</v>
      </c>
      <c r="P136" s="220">
        <f t="shared" si="49"/>
        <v>4.1399999999999997</v>
      </c>
    </row>
    <row r="137" spans="1:18" ht="27" customHeight="1" x14ac:dyDescent="0.2">
      <c r="A137" s="47" t="s">
        <v>159</v>
      </c>
      <c r="B137" s="31"/>
      <c r="C137" s="82" t="s">
        <v>21</v>
      </c>
      <c r="D137" s="66">
        <v>0.439</v>
      </c>
      <c r="E137" s="66">
        <v>1.7000000000000001E-2</v>
      </c>
      <c r="F137" s="67"/>
      <c r="G137" s="79">
        <v>28.83</v>
      </c>
      <c r="H137" s="67"/>
      <c r="I137" s="67"/>
      <c r="J137" s="83"/>
      <c r="K137" s="2"/>
      <c r="L137" s="2"/>
      <c r="M137" s="220">
        <f t="shared" si="45"/>
        <v>0.439</v>
      </c>
      <c r="N137" s="220">
        <f t="shared" si="48"/>
        <v>1.7000000000000001E-2</v>
      </c>
      <c r="P137" s="220">
        <f t="shared" si="49"/>
        <v>28.83</v>
      </c>
    </row>
    <row r="138" spans="1:18" ht="27" customHeight="1" x14ac:dyDescent="0.2">
      <c r="A138" s="47" t="s">
        <v>160</v>
      </c>
      <c r="B138" s="31"/>
      <c r="C138" s="82">
        <v>0</v>
      </c>
      <c r="D138" s="76">
        <v>1.649</v>
      </c>
      <c r="E138" s="72">
        <v>0.159</v>
      </c>
      <c r="F138" s="84">
        <v>1.0999999999999999E-2</v>
      </c>
      <c r="G138" s="79">
        <v>1.03</v>
      </c>
      <c r="H138" s="79">
        <v>0.28000000000000003</v>
      </c>
      <c r="I138" s="66">
        <v>5.7000000000000002E-2</v>
      </c>
      <c r="J138" s="93">
        <f>H138</f>
        <v>0.28000000000000003</v>
      </c>
      <c r="K138" s="2"/>
      <c r="L138" s="2"/>
      <c r="M138" s="220">
        <f t="shared" si="45"/>
        <v>1.649</v>
      </c>
      <c r="N138" s="220">
        <f t="shared" si="48"/>
        <v>0.159</v>
      </c>
      <c r="O138" s="220">
        <f t="shared" ref="O138:O140" si="50">ROUND(F138,3)</f>
        <v>1.0999999999999999E-2</v>
      </c>
      <c r="P138" s="220">
        <f t="shared" si="49"/>
        <v>1.03</v>
      </c>
      <c r="Q138" s="220">
        <f>ROUND(H138,2)</f>
        <v>0.28000000000000003</v>
      </c>
      <c r="R138" s="220">
        <f t="shared" ref="R138:R140" si="51">ROUND(I138,3)</f>
        <v>5.7000000000000002E-2</v>
      </c>
    </row>
    <row r="139" spans="1:18" ht="27" customHeight="1" x14ac:dyDescent="0.2">
      <c r="A139" s="47" t="s">
        <v>161</v>
      </c>
      <c r="B139" s="31"/>
      <c r="C139" s="82">
        <v>0</v>
      </c>
      <c r="D139" s="76">
        <v>1.9650000000000001</v>
      </c>
      <c r="E139" s="72">
        <v>0.189</v>
      </c>
      <c r="F139" s="84">
        <v>1.2E-2</v>
      </c>
      <c r="G139" s="79">
        <v>1.1299999999999999</v>
      </c>
      <c r="H139" s="79">
        <v>0.49</v>
      </c>
      <c r="I139" s="66">
        <v>7.4999999999999997E-2</v>
      </c>
      <c r="J139" s="93">
        <f>H139</f>
        <v>0.49</v>
      </c>
      <c r="K139" s="2"/>
      <c r="L139" s="2"/>
      <c r="M139" s="220">
        <f t="shared" si="45"/>
        <v>1.9650000000000001</v>
      </c>
      <c r="N139" s="220">
        <f t="shared" si="48"/>
        <v>0.189</v>
      </c>
      <c r="O139" s="220">
        <f t="shared" si="50"/>
        <v>1.2E-2</v>
      </c>
      <c r="P139" s="220">
        <f t="shared" si="49"/>
        <v>1.1299999999999999</v>
      </c>
      <c r="Q139" s="220">
        <f>ROUND(H139,2)</f>
        <v>0.49</v>
      </c>
      <c r="R139" s="220">
        <f t="shared" si="51"/>
        <v>7.4999999999999997E-2</v>
      </c>
    </row>
    <row r="140" spans="1:18" ht="27" customHeight="1" x14ac:dyDescent="0.2">
      <c r="A140" s="47" t="s">
        <v>162</v>
      </c>
      <c r="B140" s="31"/>
      <c r="C140" s="82">
        <v>0</v>
      </c>
      <c r="D140" s="76">
        <v>2.198</v>
      </c>
      <c r="E140" s="72">
        <v>0.21099999999999999</v>
      </c>
      <c r="F140" s="84">
        <v>1.2999999999999999E-2</v>
      </c>
      <c r="G140" s="79">
        <v>13.62</v>
      </c>
      <c r="H140" s="79">
        <v>0.59</v>
      </c>
      <c r="I140" s="66">
        <v>7.1999999999999995E-2</v>
      </c>
      <c r="J140" s="93">
        <f>H140</f>
        <v>0.59</v>
      </c>
      <c r="K140" s="2"/>
      <c r="L140" s="2"/>
      <c r="M140" s="220">
        <f t="shared" si="45"/>
        <v>2.198</v>
      </c>
      <c r="N140" s="220">
        <f t="shared" si="48"/>
        <v>0.21099999999999999</v>
      </c>
      <c r="O140" s="220">
        <f t="shared" si="50"/>
        <v>1.2999999999999999E-2</v>
      </c>
      <c r="P140" s="220">
        <f t="shared" si="49"/>
        <v>13.62</v>
      </c>
      <c r="Q140" s="220">
        <f>ROUND(H140,2)</f>
        <v>0.59</v>
      </c>
      <c r="R140" s="220">
        <f t="shared" si="51"/>
        <v>7.1999999999999995E-2</v>
      </c>
    </row>
    <row r="141" spans="1:18" ht="27" customHeight="1" x14ac:dyDescent="0.2">
      <c r="A141" s="49" t="s">
        <v>242</v>
      </c>
      <c r="B141" s="31"/>
      <c r="C141" s="82">
        <v>8</v>
      </c>
      <c r="D141" s="66">
        <v>0.26600000000000001</v>
      </c>
      <c r="E141" s="67"/>
      <c r="F141" s="67"/>
      <c r="G141" s="67"/>
      <c r="H141" s="67"/>
      <c r="I141" s="67"/>
      <c r="J141" s="86"/>
      <c r="K141" s="2"/>
      <c r="L141" s="2"/>
      <c r="M141" s="220">
        <f t="shared" si="45"/>
        <v>0.26600000000000001</v>
      </c>
    </row>
    <row r="142" spans="1:18" ht="27" customHeight="1" x14ac:dyDescent="0.2">
      <c r="A142" s="49" t="s">
        <v>243</v>
      </c>
      <c r="B142" s="31"/>
      <c r="C142" s="82">
        <v>1</v>
      </c>
      <c r="D142" s="66">
        <v>0.30499999999999999</v>
      </c>
      <c r="E142" s="67"/>
      <c r="F142" s="67"/>
      <c r="G142" s="67"/>
      <c r="H142" s="67"/>
      <c r="I142" s="67"/>
      <c r="J142" s="86"/>
      <c r="K142" s="2"/>
      <c r="L142" s="2"/>
      <c r="M142" s="220">
        <f t="shared" si="45"/>
        <v>0.30499999999999999</v>
      </c>
    </row>
    <row r="143" spans="1:18" ht="27" customHeight="1" x14ac:dyDescent="0.2">
      <c r="A143" s="49" t="s">
        <v>244</v>
      </c>
      <c r="B143" s="31"/>
      <c r="C143" s="82">
        <v>1</v>
      </c>
      <c r="D143" s="66">
        <v>0.49</v>
      </c>
      <c r="E143" s="67"/>
      <c r="F143" s="67"/>
      <c r="G143" s="67"/>
      <c r="H143" s="67"/>
      <c r="I143" s="67"/>
      <c r="J143" s="85"/>
      <c r="K143" s="2"/>
      <c r="L143" s="2"/>
      <c r="M143" s="220">
        <f t="shared" si="45"/>
        <v>0.49</v>
      </c>
    </row>
    <row r="144" spans="1:18" ht="27" customHeight="1" x14ac:dyDescent="0.2">
      <c r="A144" s="49" t="s">
        <v>245</v>
      </c>
      <c r="B144" s="31"/>
      <c r="C144" s="82">
        <v>1</v>
      </c>
      <c r="D144" s="66">
        <v>0.23599999999999999</v>
      </c>
      <c r="E144" s="67"/>
      <c r="F144" s="67"/>
      <c r="G144" s="67"/>
      <c r="H144" s="67"/>
      <c r="I144" s="67"/>
      <c r="J144" s="85"/>
      <c r="K144" s="2"/>
      <c r="L144" s="2"/>
      <c r="M144" s="220">
        <f t="shared" si="45"/>
        <v>0.23599999999999999</v>
      </c>
    </row>
    <row r="145" spans="1:18" ht="27" customHeight="1" x14ac:dyDescent="0.2">
      <c r="A145" s="47" t="s">
        <v>163</v>
      </c>
      <c r="B145" s="31"/>
      <c r="C145" s="82">
        <v>0</v>
      </c>
      <c r="D145" s="91">
        <v>4.423</v>
      </c>
      <c r="E145" s="75">
        <v>0.26500000000000001</v>
      </c>
      <c r="F145" s="84">
        <v>8.2000000000000003E-2</v>
      </c>
      <c r="G145" s="67"/>
      <c r="H145" s="67"/>
      <c r="I145" s="67"/>
      <c r="J145" s="85"/>
      <c r="K145" s="2"/>
      <c r="L145" s="2"/>
      <c r="M145" s="220">
        <f t="shared" si="45"/>
        <v>4.423</v>
      </c>
      <c r="N145" s="220">
        <f t="shared" ref="N145" si="52">ROUND(E145,3)</f>
        <v>0.26500000000000001</v>
      </c>
      <c r="O145" s="220">
        <f t="shared" ref="O145" si="53">ROUND(F145,3)</f>
        <v>8.2000000000000003E-2</v>
      </c>
    </row>
    <row r="146" spans="1:18" ht="27" customHeight="1" x14ac:dyDescent="0.2">
      <c r="A146" s="47" t="s">
        <v>164</v>
      </c>
      <c r="B146" s="31"/>
      <c r="C146" s="82">
        <v>8</v>
      </c>
      <c r="D146" s="66">
        <v>-0.12</v>
      </c>
      <c r="E146" s="67"/>
      <c r="F146" s="67"/>
      <c r="G146" s="79">
        <v>0</v>
      </c>
      <c r="H146" s="67"/>
      <c r="I146" s="67"/>
      <c r="J146" s="85"/>
      <c r="K146" s="2"/>
      <c r="L146" s="2"/>
      <c r="M146" s="220">
        <f t="shared" si="45"/>
        <v>-0.12</v>
      </c>
      <c r="P146" s="220">
        <f t="shared" ref="P146:P155" si="54">ROUND(G146,2)</f>
        <v>0</v>
      </c>
    </row>
    <row r="147" spans="1:18" ht="27" customHeight="1" x14ac:dyDescent="0.2">
      <c r="A147" s="47" t="s">
        <v>165</v>
      </c>
      <c r="B147" s="31"/>
      <c r="C147" s="82">
        <v>8</v>
      </c>
      <c r="D147" s="66">
        <v>-0.13100000000000001</v>
      </c>
      <c r="E147" s="67"/>
      <c r="F147" s="67"/>
      <c r="G147" s="79">
        <v>0</v>
      </c>
      <c r="H147" s="67"/>
      <c r="I147" s="67"/>
      <c r="J147" s="85"/>
      <c r="K147" s="2"/>
      <c r="L147" s="2"/>
      <c r="M147" s="220">
        <f t="shared" si="45"/>
        <v>-0.13100000000000001</v>
      </c>
      <c r="P147" s="220">
        <f t="shared" si="54"/>
        <v>0</v>
      </c>
    </row>
    <row r="148" spans="1:18" ht="27" customHeight="1" x14ac:dyDescent="0.2">
      <c r="A148" s="47" t="s">
        <v>166</v>
      </c>
      <c r="B148" s="31"/>
      <c r="C148" s="82">
        <v>0</v>
      </c>
      <c r="D148" s="66">
        <v>-0.12</v>
      </c>
      <c r="E148" s="67"/>
      <c r="F148" s="67"/>
      <c r="G148" s="79">
        <v>0</v>
      </c>
      <c r="H148" s="67"/>
      <c r="I148" s="66">
        <v>3.9E-2</v>
      </c>
      <c r="J148" s="85"/>
      <c r="K148" s="2"/>
      <c r="L148" s="2"/>
      <c r="M148" s="220">
        <f t="shared" si="45"/>
        <v>-0.12</v>
      </c>
      <c r="P148" s="220">
        <f t="shared" si="54"/>
        <v>0</v>
      </c>
      <c r="R148" s="220">
        <f t="shared" ref="R148:R153" si="55">ROUND(I148,3)</f>
        <v>3.9E-2</v>
      </c>
    </row>
    <row r="149" spans="1:18" ht="27" customHeight="1" x14ac:dyDescent="0.2">
      <c r="A149" s="47" t="s">
        <v>167</v>
      </c>
      <c r="B149" s="31"/>
      <c r="C149" s="82">
        <v>0</v>
      </c>
      <c r="D149" s="76">
        <v>-0.98</v>
      </c>
      <c r="E149" s="72">
        <v>-9.2999999999999999E-2</v>
      </c>
      <c r="F149" s="84">
        <v>-1.4E-2</v>
      </c>
      <c r="G149" s="79">
        <v>0</v>
      </c>
      <c r="H149" s="67"/>
      <c r="I149" s="66">
        <v>3.9E-2</v>
      </c>
      <c r="J149" s="85"/>
      <c r="K149" s="2"/>
      <c r="L149" s="2"/>
      <c r="M149" s="220">
        <f t="shared" si="45"/>
        <v>-0.98</v>
      </c>
      <c r="N149" s="220">
        <f t="shared" ref="N149" si="56">ROUND(E149,3)</f>
        <v>-9.2999999999999999E-2</v>
      </c>
      <c r="O149" s="220">
        <f t="shared" ref="O149" si="57">ROUND(F149,3)</f>
        <v>-1.4E-2</v>
      </c>
      <c r="P149" s="220">
        <f t="shared" si="54"/>
        <v>0</v>
      </c>
      <c r="R149" s="220">
        <f t="shared" si="55"/>
        <v>3.9E-2</v>
      </c>
    </row>
    <row r="150" spans="1:18" ht="27" customHeight="1" x14ac:dyDescent="0.2">
      <c r="A150" s="47" t="s">
        <v>168</v>
      </c>
      <c r="B150" s="31"/>
      <c r="C150" s="82">
        <v>0</v>
      </c>
      <c r="D150" s="66">
        <v>-0.13100000000000001</v>
      </c>
      <c r="E150" s="67"/>
      <c r="F150" s="67"/>
      <c r="G150" s="79">
        <v>0</v>
      </c>
      <c r="H150" s="67"/>
      <c r="I150" s="66">
        <v>4.1000000000000002E-2</v>
      </c>
      <c r="J150" s="85"/>
      <c r="K150" s="2"/>
      <c r="L150" s="2"/>
      <c r="M150" s="220">
        <f t="shared" si="45"/>
        <v>-0.13100000000000001</v>
      </c>
      <c r="P150" s="220">
        <f t="shared" si="54"/>
        <v>0</v>
      </c>
      <c r="R150" s="220">
        <f t="shared" si="55"/>
        <v>4.1000000000000002E-2</v>
      </c>
    </row>
    <row r="151" spans="1:18" ht="27" customHeight="1" x14ac:dyDescent="0.2">
      <c r="A151" s="47" t="s">
        <v>169</v>
      </c>
      <c r="B151" s="31"/>
      <c r="C151" s="82">
        <v>0</v>
      </c>
      <c r="D151" s="76">
        <v>-1.0669999999999999</v>
      </c>
      <c r="E151" s="72">
        <v>-0.10100000000000001</v>
      </c>
      <c r="F151" s="84">
        <v>-1.4999999999999999E-2</v>
      </c>
      <c r="G151" s="79">
        <v>0</v>
      </c>
      <c r="H151" s="67"/>
      <c r="I151" s="66">
        <v>4.1000000000000002E-2</v>
      </c>
      <c r="J151" s="85"/>
      <c r="K151" s="2"/>
      <c r="L151" s="2"/>
      <c r="M151" s="220">
        <f t="shared" si="45"/>
        <v>-1.0669999999999999</v>
      </c>
      <c r="N151" s="220">
        <f t="shared" ref="N151" si="58">ROUND(E151,3)</f>
        <v>-0.10100000000000001</v>
      </c>
      <c r="O151" s="220">
        <f t="shared" ref="O151" si="59">ROUND(F151,3)</f>
        <v>-1.4999999999999999E-2</v>
      </c>
      <c r="P151" s="220">
        <f t="shared" si="54"/>
        <v>0</v>
      </c>
      <c r="R151" s="220">
        <f t="shared" si="55"/>
        <v>4.1000000000000002E-2</v>
      </c>
    </row>
    <row r="152" spans="1:18" ht="27" customHeight="1" x14ac:dyDescent="0.2">
      <c r="A152" s="47" t="s">
        <v>170</v>
      </c>
      <c r="B152" s="31"/>
      <c r="C152" s="82">
        <v>0</v>
      </c>
      <c r="D152" s="66">
        <v>-0.192</v>
      </c>
      <c r="E152" s="67"/>
      <c r="F152" s="67"/>
      <c r="G152" s="79">
        <v>14.6</v>
      </c>
      <c r="H152" s="67"/>
      <c r="I152" s="66">
        <v>7.1999999999999995E-2</v>
      </c>
      <c r="J152" s="85"/>
      <c r="K152" s="2"/>
      <c r="L152" s="2"/>
      <c r="M152" s="220">
        <f t="shared" si="45"/>
        <v>-0.192</v>
      </c>
      <c r="P152" s="220">
        <f t="shared" si="54"/>
        <v>14.6</v>
      </c>
      <c r="R152" s="220">
        <f t="shared" si="55"/>
        <v>7.1999999999999995E-2</v>
      </c>
    </row>
    <row r="153" spans="1:18" ht="27" customHeight="1" x14ac:dyDescent="0.2">
      <c r="A153" s="47" t="s">
        <v>171</v>
      </c>
      <c r="B153" s="31"/>
      <c r="C153" s="82">
        <v>0</v>
      </c>
      <c r="D153" s="76">
        <v>-1.5680000000000001</v>
      </c>
      <c r="E153" s="72">
        <v>-0.14699999999999999</v>
      </c>
      <c r="F153" s="84">
        <v>-2.4E-2</v>
      </c>
      <c r="G153" s="79">
        <v>14.6</v>
      </c>
      <c r="H153" s="67"/>
      <c r="I153" s="66">
        <v>7.1999999999999995E-2</v>
      </c>
      <c r="J153" s="29"/>
      <c r="K153" s="2"/>
      <c r="L153" s="2"/>
      <c r="M153" s="220">
        <f t="shared" si="45"/>
        <v>-1.5680000000000001</v>
      </c>
      <c r="N153" s="220">
        <f t="shared" ref="N153" si="60">ROUND(E153,3)</f>
        <v>-0.14699999999999999</v>
      </c>
      <c r="O153" s="220">
        <f t="shared" ref="O153" si="61">ROUND(F153,3)</f>
        <v>-2.4E-2</v>
      </c>
      <c r="P153" s="220">
        <f t="shared" si="54"/>
        <v>14.6</v>
      </c>
      <c r="R153" s="220">
        <f t="shared" si="55"/>
        <v>7.1999999999999995E-2</v>
      </c>
    </row>
    <row r="154" spans="1:18" ht="27" customHeight="1" x14ac:dyDescent="0.2">
      <c r="A154" s="47" t="s">
        <v>172</v>
      </c>
      <c r="B154" s="31"/>
      <c r="C154" s="82">
        <v>1</v>
      </c>
      <c r="D154" s="66">
        <v>0.1</v>
      </c>
      <c r="E154" s="67"/>
      <c r="F154" s="67"/>
      <c r="G154" s="79">
        <v>-1.25</v>
      </c>
      <c r="H154" s="67"/>
      <c r="I154" s="67"/>
      <c r="J154" s="85"/>
      <c r="K154" s="222">
        <v>0.12</v>
      </c>
      <c r="L154" s="2">
        <f>K154-ROUND(500/365,2)</f>
        <v>-1.25</v>
      </c>
      <c r="M154" s="220">
        <f>ROUND(D154,3)</f>
        <v>0.1</v>
      </c>
      <c r="P154" s="220">
        <f t="shared" si="54"/>
        <v>-1.25</v>
      </c>
    </row>
    <row r="155" spans="1:18" ht="27" customHeight="1" x14ac:dyDescent="0.2">
      <c r="A155" s="47" t="s">
        <v>173</v>
      </c>
      <c r="B155" s="31"/>
      <c r="C155" s="82">
        <v>2</v>
      </c>
      <c r="D155" s="66">
        <v>0.109</v>
      </c>
      <c r="E155" s="66">
        <v>6.0000000000000001E-3</v>
      </c>
      <c r="F155" s="67"/>
      <c r="G155" s="79">
        <v>-1.25</v>
      </c>
      <c r="H155" s="67"/>
      <c r="I155" s="67"/>
      <c r="J155" s="85"/>
      <c r="K155" s="222">
        <v>0.12</v>
      </c>
      <c r="L155" s="2">
        <f>K155-ROUND(500/365,2)</f>
        <v>-1.25</v>
      </c>
      <c r="M155" s="220">
        <f t="shared" ref="M155:M178" si="62">ROUND(D155,3)</f>
        <v>0.109</v>
      </c>
      <c r="N155" s="220">
        <f t="shared" ref="N155" si="63">ROUND(E155,3)</f>
        <v>6.0000000000000001E-3</v>
      </c>
      <c r="P155" s="220">
        <f t="shared" si="54"/>
        <v>-1.25</v>
      </c>
    </row>
    <row r="156" spans="1:18" ht="27" customHeight="1" x14ac:dyDescent="0.2">
      <c r="A156" s="47" t="s">
        <v>174</v>
      </c>
      <c r="B156" s="31"/>
      <c r="C156" s="82">
        <v>2</v>
      </c>
      <c r="D156" s="66">
        <v>8.9999999999999993E-3</v>
      </c>
      <c r="E156" s="67"/>
      <c r="F156" s="67"/>
      <c r="G156" s="67"/>
      <c r="H156" s="67"/>
      <c r="I156" s="67"/>
      <c r="J156" s="85"/>
      <c r="K156" s="2"/>
      <c r="L156" s="2"/>
      <c r="M156" s="220">
        <f t="shared" si="62"/>
        <v>8.9999999999999993E-3</v>
      </c>
    </row>
    <row r="157" spans="1:18" ht="27" customHeight="1" x14ac:dyDescent="0.2">
      <c r="A157" s="47" t="s">
        <v>175</v>
      </c>
      <c r="B157" s="31"/>
      <c r="C157" s="82">
        <v>3</v>
      </c>
      <c r="D157" s="66">
        <v>0.08</v>
      </c>
      <c r="E157" s="67"/>
      <c r="F157" s="67"/>
      <c r="G157" s="79">
        <v>0.2</v>
      </c>
      <c r="H157" s="67"/>
      <c r="I157" s="67"/>
      <c r="J157" s="85"/>
      <c r="K157" s="222"/>
      <c r="L157" s="2"/>
      <c r="M157" s="220">
        <f t="shared" si="62"/>
        <v>0.08</v>
      </c>
      <c r="P157" s="220">
        <f>ROUND(G157,2)</f>
        <v>0.2</v>
      </c>
    </row>
    <row r="158" spans="1:18" ht="27" customHeight="1" x14ac:dyDescent="0.2">
      <c r="A158" s="47" t="s">
        <v>176</v>
      </c>
      <c r="B158" s="31"/>
      <c r="C158" s="82">
        <v>4</v>
      </c>
      <c r="D158" s="66">
        <v>0.10299999999999999</v>
      </c>
      <c r="E158" s="66">
        <v>8.0000000000000002E-3</v>
      </c>
      <c r="F158" s="67"/>
      <c r="G158" s="79">
        <v>0.2</v>
      </c>
      <c r="H158" s="67"/>
      <c r="I158" s="67"/>
      <c r="J158" s="85"/>
      <c r="K158" s="222"/>
      <c r="L158" s="2"/>
      <c r="M158" s="220">
        <f t="shared" si="62"/>
        <v>0.10299999999999999</v>
      </c>
      <c r="N158" s="220">
        <f t="shared" ref="N158" si="64">ROUND(E158,3)</f>
        <v>8.0000000000000002E-3</v>
      </c>
      <c r="O158" s="220"/>
      <c r="P158" s="220">
        <f>ROUND(G158,2)</f>
        <v>0.2</v>
      </c>
    </row>
    <row r="159" spans="1:18" ht="27" customHeight="1" x14ac:dyDescent="0.2">
      <c r="A159" s="47" t="s">
        <v>177</v>
      </c>
      <c r="B159" s="31"/>
      <c r="C159" s="82">
        <v>4</v>
      </c>
      <c r="D159" s="66">
        <v>8.9999999999999993E-3</v>
      </c>
      <c r="E159" s="67"/>
      <c r="F159" s="67"/>
      <c r="G159" s="67"/>
      <c r="H159" s="67"/>
      <c r="I159" s="67"/>
      <c r="J159" s="85"/>
      <c r="K159" s="2"/>
      <c r="L159" s="2"/>
      <c r="M159" s="220">
        <f t="shared" si="62"/>
        <v>8.9999999999999993E-3</v>
      </c>
    </row>
    <row r="160" spans="1:18" ht="27" customHeight="1" x14ac:dyDescent="0.2">
      <c r="A160" s="47" t="s">
        <v>178</v>
      </c>
      <c r="B160" s="31"/>
      <c r="C160" s="82" t="s">
        <v>21</v>
      </c>
      <c r="D160" s="66">
        <v>9.9000000000000005E-2</v>
      </c>
      <c r="E160" s="66">
        <v>4.0000000000000001E-3</v>
      </c>
      <c r="F160" s="67"/>
      <c r="G160" s="79">
        <v>1.39</v>
      </c>
      <c r="H160" s="67"/>
      <c r="I160" s="67"/>
      <c r="J160" s="85"/>
      <c r="K160" s="2"/>
      <c r="L160" s="2"/>
      <c r="M160" s="220">
        <f t="shared" si="62"/>
        <v>9.9000000000000005E-2</v>
      </c>
      <c r="N160" s="220">
        <f t="shared" ref="N160:N165" si="65">ROUND(E160,3)</f>
        <v>4.0000000000000001E-3</v>
      </c>
      <c r="P160" s="220">
        <f t="shared" ref="P160:P165" si="66">ROUND(G160,2)</f>
        <v>1.39</v>
      </c>
    </row>
    <row r="161" spans="1:18" ht="27" customHeight="1" x14ac:dyDescent="0.2">
      <c r="A161" s="47" t="s">
        <v>179</v>
      </c>
      <c r="B161" s="31"/>
      <c r="C161" s="82" t="s">
        <v>21</v>
      </c>
      <c r="D161" s="66">
        <v>0.13500000000000001</v>
      </c>
      <c r="E161" s="66">
        <v>6.0000000000000001E-3</v>
      </c>
      <c r="F161" s="67"/>
      <c r="G161" s="79">
        <v>1.18</v>
      </c>
      <c r="H161" s="67"/>
      <c r="I161" s="67"/>
      <c r="J161" s="83"/>
      <c r="K161" s="2"/>
      <c r="L161" s="2"/>
      <c r="M161" s="220">
        <f t="shared" si="62"/>
        <v>0.13500000000000001</v>
      </c>
      <c r="N161" s="220">
        <f t="shared" si="65"/>
        <v>6.0000000000000001E-3</v>
      </c>
      <c r="P161" s="220">
        <f t="shared" si="66"/>
        <v>1.18</v>
      </c>
    </row>
    <row r="162" spans="1:18" ht="27" customHeight="1" x14ac:dyDescent="0.2">
      <c r="A162" s="47" t="s">
        <v>180</v>
      </c>
      <c r="B162" s="31"/>
      <c r="C162" s="82" t="s">
        <v>21</v>
      </c>
      <c r="D162" s="66">
        <v>0.125</v>
      </c>
      <c r="E162" s="66">
        <v>5.0000000000000001E-3</v>
      </c>
      <c r="F162" s="67"/>
      <c r="G162" s="79">
        <v>8.24</v>
      </c>
      <c r="H162" s="67"/>
      <c r="I162" s="67"/>
      <c r="J162" s="83"/>
      <c r="K162" s="2"/>
      <c r="L162" s="2"/>
      <c r="M162" s="220">
        <f t="shared" si="62"/>
        <v>0.125</v>
      </c>
      <c r="N162" s="220">
        <f t="shared" si="65"/>
        <v>5.0000000000000001E-3</v>
      </c>
      <c r="P162" s="220">
        <f t="shared" si="66"/>
        <v>8.24</v>
      </c>
    </row>
    <row r="163" spans="1:18" ht="27" customHeight="1" x14ac:dyDescent="0.2">
      <c r="A163" s="47" t="s">
        <v>181</v>
      </c>
      <c r="B163" s="31"/>
      <c r="C163" s="82">
        <v>0</v>
      </c>
      <c r="D163" s="76">
        <v>0.47099999999999997</v>
      </c>
      <c r="E163" s="72">
        <v>4.4999999999999998E-2</v>
      </c>
      <c r="F163" s="84">
        <v>3.0000000000000001E-3</v>
      </c>
      <c r="G163" s="79">
        <v>0.28999999999999998</v>
      </c>
      <c r="H163" s="79">
        <v>0.08</v>
      </c>
      <c r="I163" s="66">
        <v>1.6E-2</v>
      </c>
      <c r="J163" s="93">
        <f>H163</f>
        <v>0.08</v>
      </c>
      <c r="K163" s="2"/>
      <c r="L163" s="2"/>
      <c r="M163" s="220">
        <f t="shared" si="62"/>
        <v>0.47099999999999997</v>
      </c>
      <c r="N163" s="220">
        <f t="shared" si="65"/>
        <v>4.4999999999999998E-2</v>
      </c>
      <c r="O163" s="220">
        <f t="shared" ref="O163:O165" si="67">ROUND(F163,3)</f>
        <v>3.0000000000000001E-3</v>
      </c>
      <c r="P163" s="220">
        <f t="shared" si="66"/>
        <v>0.28999999999999998</v>
      </c>
      <c r="Q163" s="220">
        <f>ROUND(H163,2)</f>
        <v>0.08</v>
      </c>
      <c r="R163" s="220">
        <f t="shared" ref="R163:R165" si="68">ROUND(I163,3)</f>
        <v>1.6E-2</v>
      </c>
    </row>
    <row r="164" spans="1:18" ht="27" customHeight="1" x14ac:dyDescent="0.2">
      <c r="A164" s="47" t="s">
        <v>182</v>
      </c>
      <c r="B164" s="31"/>
      <c r="C164" s="82">
        <v>0</v>
      </c>
      <c r="D164" s="76">
        <v>0.56100000000000005</v>
      </c>
      <c r="E164" s="72">
        <v>5.3999999999999999E-2</v>
      </c>
      <c r="F164" s="84">
        <v>4.0000000000000001E-3</v>
      </c>
      <c r="G164" s="79">
        <v>0.32</v>
      </c>
      <c r="H164" s="79">
        <v>0.14000000000000001</v>
      </c>
      <c r="I164" s="66">
        <v>2.1999999999999999E-2</v>
      </c>
      <c r="J164" s="93">
        <f>H164</f>
        <v>0.14000000000000001</v>
      </c>
      <c r="K164" s="2"/>
      <c r="L164" s="2"/>
      <c r="M164" s="220">
        <f t="shared" si="62"/>
        <v>0.56100000000000005</v>
      </c>
      <c r="N164" s="220">
        <f t="shared" si="65"/>
        <v>5.3999999999999999E-2</v>
      </c>
      <c r="O164" s="220">
        <f t="shared" si="67"/>
        <v>4.0000000000000001E-3</v>
      </c>
      <c r="P164" s="220">
        <f t="shared" si="66"/>
        <v>0.32</v>
      </c>
      <c r="Q164" s="220">
        <f>ROUND(H164,2)</f>
        <v>0.14000000000000001</v>
      </c>
      <c r="R164" s="220">
        <f t="shared" si="68"/>
        <v>2.1999999999999999E-2</v>
      </c>
    </row>
    <row r="165" spans="1:18" ht="27" customHeight="1" x14ac:dyDescent="0.2">
      <c r="A165" s="47" t="s">
        <v>183</v>
      </c>
      <c r="B165" s="31"/>
      <c r="C165" s="82">
        <v>0</v>
      </c>
      <c r="D165" s="76">
        <v>0.628</v>
      </c>
      <c r="E165" s="72">
        <v>0.06</v>
      </c>
      <c r="F165" s="84">
        <v>4.0000000000000001E-3</v>
      </c>
      <c r="G165" s="79">
        <v>3.89</v>
      </c>
      <c r="H165" s="79">
        <v>0.17</v>
      </c>
      <c r="I165" s="66">
        <v>0.02</v>
      </c>
      <c r="J165" s="93">
        <f>H165</f>
        <v>0.17</v>
      </c>
      <c r="K165" s="2"/>
      <c r="L165" s="2"/>
      <c r="M165" s="220">
        <f t="shared" si="62"/>
        <v>0.628</v>
      </c>
      <c r="N165" s="220">
        <f t="shared" si="65"/>
        <v>0.06</v>
      </c>
      <c r="O165" s="220">
        <f t="shared" si="67"/>
        <v>4.0000000000000001E-3</v>
      </c>
      <c r="P165" s="220">
        <f t="shared" si="66"/>
        <v>3.89</v>
      </c>
      <c r="Q165" s="220">
        <f>ROUND(H165,2)</f>
        <v>0.17</v>
      </c>
      <c r="R165" s="220">
        <f t="shared" si="68"/>
        <v>0.02</v>
      </c>
    </row>
    <row r="166" spans="1:18" ht="27" customHeight="1" x14ac:dyDescent="0.2">
      <c r="A166" s="49" t="s">
        <v>246</v>
      </c>
      <c r="B166" s="31"/>
      <c r="C166" s="82">
        <v>8</v>
      </c>
      <c r="D166" s="66">
        <v>7.5999999999999998E-2</v>
      </c>
      <c r="E166" s="67"/>
      <c r="F166" s="67"/>
      <c r="G166" s="67"/>
      <c r="H166" s="67"/>
      <c r="I166" s="67"/>
      <c r="J166" s="86"/>
      <c r="K166" s="2"/>
      <c r="L166" s="2"/>
      <c r="M166" s="220">
        <f t="shared" si="62"/>
        <v>7.5999999999999998E-2</v>
      </c>
    </row>
    <row r="167" spans="1:18" ht="27" customHeight="1" x14ac:dyDescent="0.2">
      <c r="A167" s="49" t="s">
        <v>247</v>
      </c>
      <c r="B167" s="31"/>
      <c r="C167" s="82">
        <v>1</v>
      </c>
      <c r="D167" s="66">
        <v>8.6999999999999994E-2</v>
      </c>
      <c r="E167" s="67"/>
      <c r="F167" s="67"/>
      <c r="G167" s="67"/>
      <c r="H167" s="67"/>
      <c r="I167" s="67"/>
      <c r="J167" s="86"/>
      <c r="K167" s="2"/>
      <c r="L167" s="2"/>
      <c r="M167" s="220">
        <f t="shared" si="62"/>
        <v>8.6999999999999994E-2</v>
      </c>
    </row>
    <row r="168" spans="1:18" ht="27" customHeight="1" x14ac:dyDescent="0.2">
      <c r="A168" s="49" t="s">
        <v>248</v>
      </c>
      <c r="B168" s="31"/>
      <c r="C168" s="82">
        <v>1</v>
      </c>
      <c r="D168" s="66">
        <v>0.14000000000000001</v>
      </c>
      <c r="E168" s="67"/>
      <c r="F168" s="67"/>
      <c r="G168" s="67"/>
      <c r="H168" s="67"/>
      <c r="I168" s="67"/>
      <c r="J168" s="85"/>
      <c r="K168" s="2"/>
      <c r="L168" s="2"/>
      <c r="M168" s="220">
        <f t="shared" si="62"/>
        <v>0.14000000000000001</v>
      </c>
    </row>
    <row r="169" spans="1:18" ht="27" customHeight="1" x14ac:dyDescent="0.2">
      <c r="A169" s="49" t="s">
        <v>249</v>
      </c>
      <c r="B169" s="31"/>
      <c r="C169" s="82">
        <v>1</v>
      </c>
      <c r="D169" s="66">
        <v>6.7000000000000004E-2</v>
      </c>
      <c r="E169" s="67"/>
      <c r="F169" s="67"/>
      <c r="G169" s="67"/>
      <c r="H169" s="67"/>
      <c r="I169" s="67"/>
      <c r="J169" s="85"/>
      <c r="K169" s="2"/>
      <c r="L169" s="2"/>
      <c r="M169" s="220">
        <f t="shared" si="62"/>
        <v>6.7000000000000004E-2</v>
      </c>
    </row>
    <row r="170" spans="1:18" ht="27" customHeight="1" x14ac:dyDescent="0.2">
      <c r="A170" s="47" t="s">
        <v>184</v>
      </c>
      <c r="B170" s="31"/>
      <c r="C170" s="82">
        <v>0</v>
      </c>
      <c r="D170" s="91">
        <v>1.264</v>
      </c>
      <c r="E170" s="75">
        <v>7.5999999999999998E-2</v>
      </c>
      <c r="F170" s="84">
        <v>2.4E-2</v>
      </c>
      <c r="G170" s="67"/>
      <c r="H170" s="67"/>
      <c r="I170" s="67"/>
      <c r="J170" s="85"/>
      <c r="K170" s="2"/>
      <c r="L170" s="2"/>
      <c r="M170" s="220">
        <f t="shared" si="62"/>
        <v>1.264</v>
      </c>
      <c r="N170" s="220">
        <f t="shared" ref="N170" si="69">ROUND(E170,3)</f>
        <v>7.5999999999999998E-2</v>
      </c>
      <c r="O170" s="220">
        <f t="shared" ref="O170" si="70">ROUND(F170,3)</f>
        <v>2.4E-2</v>
      </c>
    </row>
    <row r="171" spans="1:18" ht="27" customHeight="1" x14ac:dyDescent="0.2">
      <c r="A171" s="47" t="s">
        <v>185</v>
      </c>
      <c r="B171" s="31"/>
      <c r="C171" s="82">
        <v>8</v>
      </c>
      <c r="D171" s="66">
        <v>-3.4000000000000002E-2</v>
      </c>
      <c r="E171" s="67"/>
      <c r="F171" s="67"/>
      <c r="G171" s="79">
        <v>0</v>
      </c>
      <c r="H171" s="67"/>
      <c r="I171" s="67"/>
      <c r="J171" s="85"/>
      <c r="K171" s="2"/>
      <c r="L171" s="2"/>
      <c r="M171" s="220">
        <f t="shared" si="62"/>
        <v>-3.4000000000000002E-2</v>
      </c>
      <c r="P171" s="220">
        <f t="shared" ref="P171:P178" si="71">ROUND(G171,2)</f>
        <v>0</v>
      </c>
    </row>
    <row r="172" spans="1:18" ht="27" customHeight="1" x14ac:dyDescent="0.2">
      <c r="A172" s="47" t="s">
        <v>186</v>
      </c>
      <c r="B172" s="31"/>
      <c r="C172" s="82">
        <v>8</v>
      </c>
      <c r="D172" s="66">
        <v>-3.6999999999999998E-2</v>
      </c>
      <c r="E172" s="67"/>
      <c r="F172" s="67"/>
      <c r="G172" s="79">
        <v>0</v>
      </c>
      <c r="H172" s="67"/>
      <c r="I172" s="67"/>
      <c r="J172" s="85"/>
      <c r="K172" s="2"/>
      <c r="L172" s="2"/>
      <c r="M172" s="220">
        <f t="shared" si="62"/>
        <v>-3.6999999999999998E-2</v>
      </c>
      <c r="P172" s="220">
        <f t="shared" si="71"/>
        <v>0</v>
      </c>
    </row>
    <row r="173" spans="1:18" ht="27" customHeight="1" x14ac:dyDescent="0.2">
      <c r="A173" s="47" t="s">
        <v>187</v>
      </c>
      <c r="B173" s="31"/>
      <c r="C173" s="82">
        <v>0</v>
      </c>
      <c r="D173" s="66">
        <v>-3.4000000000000002E-2</v>
      </c>
      <c r="E173" s="67"/>
      <c r="F173" s="67"/>
      <c r="G173" s="79">
        <v>0</v>
      </c>
      <c r="H173" s="67"/>
      <c r="I173" s="66">
        <v>1.0999999999999999E-2</v>
      </c>
      <c r="J173" s="85"/>
      <c r="K173" s="2"/>
      <c r="L173" s="2"/>
      <c r="M173" s="220">
        <f t="shared" si="62"/>
        <v>-3.4000000000000002E-2</v>
      </c>
      <c r="P173" s="220">
        <f t="shared" si="71"/>
        <v>0</v>
      </c>
      <c r="R173" s="220">
        <f t="shared" ref="R173:R178" si="72">ROUND(I173,3)</f>
        <v>1.0999999999999999E-2</v>
      </c>
    </row>
    <row r="174" spans="1:18" ht="27" customHeight="1" x14ac:dyDescent="0.2">
      <c r="A174" s="47" t="s">
        <v>188</v>
      </c>
      <c r="B174" s="31"/>
      <c r="C174" s="82">
        <v>0</v>
      </c>
      <c r="D174" s="76">
        <v>-0.28000000000000003</v>
      </c>
      <c r="E174" s="72">
        <v>-2.7E-2</v>
      </c>
      <c r="F174" s="84">
        <v>-4.0000000000000001E-3</v>
      </c>
      <c r="G174" s="79">
        <v>0</v>
      </c>
      <c r="H174" s="67"/>
      <c r="I174" s="66">
        <v>1.0999999999999999E-2</v>
      </c>
      <c r="J174" s="85"/>
      <c r="K174" s="2"/>
      <c r="L174" s="2"/>
      <c r="M174" s="220">
        <f t="shared" si="62"/>
        <v>-0.28000000000000003</v>
      </c>
      <c r="N174" s="220">
        <f t="shared" ref="N174" si="73">ROUND(E174,3)</f>
        <v>-2.7E-2</v>
      </c>
      <c r="O174" s="220">
        <f t="shared" ref="O174" si="74">ROUND(F174,3)</f>
        <v>-4.0000000000000001E-3</v>
      </c>
      <c r="P174" s="220">
        <f t="shared" si="71"/>
        <v>0</v>
      </c>
      <c r="R174" s="220">
        <f t="shared" si="72"/>
        <v>1.0999999999999999E-2</v>
      </c>
    </row>
    <row r="175" spans="1:18" ht="27" customHeight="1" x14ac:dyDescent="0.2">
      <c r="A175" s="47" t="s">
        <v>189</v>
      </c>
      <c r="B175" s="31"/>
      <c r="C175" s="82">
        <v>0</v>
      </c>
      <c r="D175" s="66">
        <v>-3.6999999999999998E-2</v>
      </c>
      <c r="E175" s="67"/>
      <c r="F175" s="67"/>
      <c r="G175" s="79">
        <v>0</v>
      </c>
      <c r="H175" s="67"/>
      <c r="I175" s="66">
        <v>1.2E-2</v>
      </c>
      <c r="J175" s="85"/>
      <c r="K175" s="2"/>
      <c r="L175" s="2"/>
      <c r="M175" s="220">
        <f t="shared" si="62"/>
        <v>-3.6999999999999998E-2</v>
      </c>
      <c r="P175" s="220">
        <f t="shared" si="71"/>
        <v>0</v>
      </c>
      <c r="R175" s="220">
        <f t="shared" si="72"/>
        <v>1.2E-2</v>
      </c>
    </row>
    <row r="176" spans="1:18" ht="27" customHeight="1" x14ac:dyDescent="0.2">
      <c r="A176" s="47" t="s">
        <v>190</v>
      </c>
      <c r="B176" s="31"/>
      <c r="C176" s="82">
        <v>0</v>
      </c>
      <c r="D176" s="76">
        <v>-0.30499999999999999</v>
      </c>
      <c r="E176" s="72">
        <v>-2.9000000000000001E-2</v>
      </c>
      <c r="F176" s="84">
        <v>-4.0000000000000001E-3</v>
      </c>
      <c r="G176" s="79">
        <v>0</v>
      </c>
      <c r="H176" s="67"/>
      <c r="I176" s="66">
        <v>1.2E-2</v>
      </c>
      <c r="J176" s="85"/>
      <c r="K176" s="2"/>
      <c r="L176" s="2"/>
      <c r="M176" s="220">
        <f t="shared" si="62"/>
        <v>-0.30499999999999999</v>
      </c>
      <c r="N176" s="220">
        <f t="shared" ref="N176" si="75">ROUND(E176,3)</f>
        <v>-2.9000000000000001E-2</v>
      </c>
      <c r="O176" s="220">
        <f t="shared" ref="O176" si="76">ROUND(F176,3)</f>
        <v>-4.0000000000000001E-3</v>
      </c>
      <c r="P176" s="220">
        <f t="shared" si="71"/>
        <v>0</v>
      </c>
      <c r="R176" s="220">
        <f t="shared" si="72"/>
        <v>1.2E-2</v>
      </c>
    </row>
    <row r="177" spans="1:18" ht="27" customHeight="1" x14ac:dyDescent="0.2">
      <c r="A177" s="47" t="s">
        <v>191</v>
      </c>
      <c r="B177" s="31"/>
      <c r="C177" s="82">
        <v>0</v>
      </c>
      <c r="D177" s="66">
        <v>-5.5E-2</v>
      </c>
      <c r="E177" s="67"/>
      <c r="F177" s="67"/>
      <c r="G177" s="79">
        <v>4.17</v>
      </c>
      <c r="H177" s="67"/>
      <c r="I177" s="66">
        <v>2.1000000000000001E-2</v>
      </c>
      <c r="J177" s="85"/>
      <c r="K177" s="2"/>
      <c r="L177" s="2"/>
      <c r="M177" s="220">
        <f t="shared" si="62"/>
        <v>-5.5E-2</v>
      </c>
      <c r="P177" s="220">
        <f t="shared" si="71"/>
        <v>4.17</v>
      </c>
      <c r="R177" s="220">
        <f t="shared" si="72"/>
        <v>2.1000000000000001E-2</v>
      </c>
    </row>
    <row r="178" spans="1:18" ht="27" customHeight="1" x14ac:dyDescent="0.2">
      <c r="A178" s="47" t="s">
        <v>192</v>
      </c>
      <c r="B178" s="31"/>
      <c r="C178" s="82">
        <v>0</v>
      </c>
      <c r="D178" s="76">
        <v>-0.44800000000000001</v>
      </c>
      <c r="E178" s="72">
        <v>-4.2000000000000003E-2</v>
      </c>
      <c r="F178" s="84">
        <v>-7.0000000000000001E-3</v>
      </c>
      <c r="G178" s="79">
        <v>4.17</v>
      </c>
      <c r="H178" s="67"/>
      <c r="I178" s="66">
        <v>2.1000000000000001E-2</v>
      </c>
      <c r="J178" s="29"/>
      <c r="K178" s="2"/>
      <c r="L178" s="2"/>
      <c r="M178" s="220">
        <f t="shared" si="62"/>
        <v>-0.44800000000000001</v>
      </c>
      <c r="N178" s="220">
        <f t="shared" ref="N178" si="77">ROUND(E178,3)</f>
        <v>-4.2000000000000003E-2</v>
      </c>
      <c r="O178" s="220">
        <f t="shared" ref="O178" si="78">ROUND(F178,3)</f>
        <v>-7.0000000000000001E-3</v>
      </c>
      <c r="P178" s="220">
        <f t="shared" si="71"/>
        <v>4.17</v>
      </c>
      <c r="R178" s="220">
        <f t="shared" si="72"/>
        <v>2.1000000000000001E-2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A2:J2"/>
    <mergeCell ref="A53:J53"/>
    <mergeCell ref="F4:J4"/>
    <mergeCell ref="A4:D4"/>
    <mergeCell ref="B8:D8"/>
    <mergeCell ref="H9:J9"/>
    <mergeCell ref="F5:G5"/>
    <mergeCell ref="F11:G11"/>
    <mergeCell ref="H11:J11"/>
    <mergeCell ref="B10:D10"/>
    <mergeCell ref="F6:G6"/>
    <mergeCell ref="F7:G7"/>
    <mergeCell ref="F8:G8"/>
    <mergeCell ref="F9:G9"/>
    <mergeCell ref="F10:G10"/>
  </mergeCells>
  <phoneticPr fontId="2"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 &amp;"Arial,Regular"- Charges applied to LDNOs with HV/LV end users</oddHeader>
    <firstHeader xml:space="preserve">&amp;L
</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9"/>
  <sheetViews>
    <sheetView topLeftCell="A154" zoomScale="80" zoomScaleNormal="80" zoomScaleSheetLayoutView="100" workbookViewId="0">
      <selection activeCell="A232" sqref="A232"/>
    </sheetView>
  </sheetViews>
  <sheetFormatPr defaultRowHeight="12.75" x14ac:dyDescent="0.2"/>
  <cols>
    <col min="1" max="1" width="30.7109375" customWidth="1"/>
    <col min="2" max="6" width="24" customWidth="1"/>
  </cols>
  <sheetData>
    <row r="1" spans="1:9" s="2" customFormat="1" ht="27.75" customHeight="1" x14ac:dyDescent="0.2">
      <c r="A1" s="17" t="s">
        <v>93</v>
      </c>
      <c r="B1" s="3"/>
      <c r="D1" s="3"/>
      <c r="E1" s="3"/>
      <c r="F1" s="3"/>
      <c r="G1" s="10"/>
      <c r="H1" s="4"/>
      <c r="I1" s="4"/>
    </row>
    <row r="2" spans="1:9" ht="47.25" customHeight="1" x14ac:dyDescent="0.2">
      <c r="A2" s="231" t="s">
        <v>608</v>
      </c>
      <c r="B2" s="231"/>
      <c r="C2" s="231"/>
      <c r="D2" s="231"/>
      <c r="E2" s="231"/>
    </row>
    <row r="3" spans="1:9" ht="19.5" customHeight="1" x14ac:dyDescent="0.2">
      <c r="A3" s="279" t="s">
        <v>84</v>
      </c>
      <c r="B3" s="24" t="s">
        <v>57</v>
      </c>
      <c r="C3" s="24" t="s">
        <v>58</v>
      </c>
      <c r="D3" s="24" t="s">
        <v>59</v>
      </c>
      <c r="E3" s="24" t="s">
        <v>60</v>
      </c>
    </row>
    <row r="4" spans="1:9" ht="19.5" customHeight="1" x14ac:dyDescent="0.2">
      <c r="A4" s="280"/>
      <c r="B4" s="24" t="s">
        <v>609</v>
      </c>
      <c r="C4" s="24" t="s">
        <v>610</v>
      </c>
      <c r="D4" s="24" t="s">
        <v>611</v>
      </c>
      <c r="E4" s="24" t="s">
        <v>612</v>
      </c>
    </row>
    <row r="5" spans="1:9" ht="25.5" x14ac:dyDescent="0.2">
      <c r="A5" s="155" t="s">
        <v>613</v>
      </c>
      <c r="B5" s="209"/>
      <c r="C5" s="209"/>
      <c r="D5" s="208" t="s">
        <v>614</v>
      </c>
      <c r="E5" s="208" t="s">
        <v>615</v>
      </c>
    </row>
    <row r="6" spans="1:9" ht="25.5" x14ac:dyDescent="0.2">
      <c r="A6" s="155" t="s">
        <v>616</v>
      </c>
      <c r="B6" s="208" t="s">
        <v>85</v>
      </c>
      <c r="C6" s="207" t="s">
        <v>617</v>
      </c>
      <c r="D6" s="208" t="s">
        <v>614</v>
      </c>
      <c r="E6" s="208" t="s">
        <v>618</v>
      </c>
    </row>
    <row r="7" spans="1:9" ht="25.5" x14ac:dyDescent="0.2">
      <c r="A7" s="155" t="s">
        <v>88</v>
      </c>
      <c r="B7" s="209"/>
      <c r="C7" s="209"/>
      <c r="D7" s="208" t="s">
        <v>614</v>
      </c>
      <c r="E7" s="208" t="s">
        <v>615</v>
      </c>
    </row>
    <row r="8" spans="1:9" x14ac:dyDescent="0.2">
      <c r="A8" s="156" t="s">
        <v>86</v>
      </c>
      <c r="B8" s="276" t="s">
        <v>87</v>
      </c>
      <c r="C8" s="277"/>
      <c r="D8" s="277"/>
      <c r="E8" s="278"/>
    </row>
    <row r="9" spans="1:9" s="15" customFormat="1" x14ac:dyDescent="0.2">
      <c r="A9" s="14"/>
      <c r="B9" s="13"/>
      <c r="C9" s="13"/>
      <c r="D9" s="13"/>
      <c r="E9" s="13"/>
    </row>
    <row r="10" spans="1:9" x14ac:dyDescent="0.2">
      <c r="A10" s="12"/>
      <c r="B10" s="13"/>
      <c r="C10" s="13"/>
      <c r="D10" s="13"/>
      <c r="E10" s="13"/>
    </row>
    <row r="11" spans="1:9" ht="21.95" customHeight="1" x14ac:dyDescent="0.2">
      <c r="A11" s="282" t="s">
        <v>531</v>
      </c>
      <c r="B11" s="283"/>
      <c r="C11" s="283"/>
      <c r="D11" s="283"/>
      <c r="E11" s="283"/>
      <c r="F11" s="284"/>
    </row>
    <row r="12" spans="1:9" ht="21.95" customHeight="1" x14ac:dyDescent="0.2">
      <c r="A12" s="282" t="s">
        <v>56</v>
      </c>
      <c r="B12" s="283"/>
      <c r="C12" s="283"/>
      <c r="D12" s="283"/>
      <c r="E12" s="283"/>
      <c r="F12" s="284"/>
    </row>
    <row r="13" spans="1:9" ht="21.95" customHeight="1" x14ac:dyDescent="0.2">
      <c r="A13" s="24" t="s">
        <v>532</v>
      </c>
      <c r="B13" s="24" t="s">
        <v>57</v>
      </c>
      <c r="C13" s="24" t="s">
        <v>58</v>
      </c>
      <c r="D13" s="24" t="s">
        <v>59</v>
      </c>
      <c r="E13" s="24" t="s">
        <v>60</v>
      </c>
      <c r="F13" s="24" t="s">
        <v>61</v>
      </c>
    </row>
    <row r="14" spans="1:9" ht="67.5" customHeight="1" x14ac:dyDescent="0.2">
      <c r="A14" s="1" t="s">
        <v>619</v>
      </c>
      <c r="B14" s="153" t="s">
        <v>620</v>
      </c>
      <c r="C14" s="153" t="s">
        <v>621</v>
      </c>
      <c r="D14" s="153" t="s">
        <v>622</v>
      </c>
      <c r="E14" s="153" t="s">
        <v>623</v>
      </c>
      <c r="F14" s="154" t="s">
        <v>862</v>
      </c>
    </row>
    <row r="15" spans="1:9" x14ac:dyDescent="0.2">
      <c r="A15" s="1" t="s">
        <v>624</v>
      </c>
      <c r="B15" s="153" t="s">
        <v>625</v>
      </c>
      <c r="C15" s="153" t="s">
        <v>626</v>
      </c>
      <c r="D15" s="153" t="s">
        <v>627</v>
      </c>
      <c r="E15" s="153" t="s">
        <v>627</v>
      </c>
      <c r="F15" s="154" t="s">
        <v>628</v>
      </c>
    </row>
    <row r="16" spans="1:9" x14ac:dyDescent="0.2">
      <c r="A16" s="1" t="s">
        <v>629</v>
      </c>
      <c r="B16" s="153" t="s">
        <v>630</v>
      </c>
      <c r="C16" s="153" t="s">
        <v>631</v>
      </c>
      <c r="D16" s="153" t="s">
        <v>632</v>
      </c>
      <c r="E16" s="153" t="s">
        <v>633</v>
      </c>
      <c r="F16" s="154" t="s">
        <v>634</v>
      </c>
    </row>
    <row r="17" spans="1:6" x14ac:dyDescent="0.2">
      <c r="A17" s="1" t="s">
        <v>635</v>
      </c>
      <c r="B17" s="153" t="s">
        <v>636</v>
      </c>
      <c r="C17" s="153" t="s">
        <v>637</v>
      </c>
      <c r="D17" s="153" t="s">
        <v>638</v>
      </c>
      <c r="E17" s="153" t="s">
        <v>639</v>
      </c>
      <c r="F17" s="153" t="s">
        <v>640</v>
      </c>
    </row>
    <row r="18" spans="1:6" x14ac:dyDescent="0.2">
      <c r="A18" s="1" t="s">
        <v>641</v>
      </c>
      <c r="B18" s="153" t="s">
        <v>642</v>
      </c>
      <c r="C18" s="153" t="s">
        <v>643</v>
      </c>
      <c r="D18" s="153" t="s">
        <v>644</v>
      </c>
      <c r="E18" s="153" t="s">
        <v>645</v>
      </c>
      <c r="F18" s="153" t="s">
        <v>640</v>
      </c>
    </row>
    <row r="19" spans="1:6" x14ac:dyDescent="0.2">
      <c r="A19" s="1" t="s">
        <v>646</v>
      </c>
      <c r="B19" s="153" t="s">
        <v>633</v>
      </c>
      <c r="C19" s="153" t="s">
        <v>633</v>
      </c>
      <c r="D19" s="153" t="s">
        <v>647</v>
      </c>
      <c r="E19" s="153" t="s">
        <v>647</v>
      </c>
      <c r="F19" s="153" t="s">
        <v>640</v>
      </c>
    </row>
    <row r="20" spans="1:6" x14ac:dyDescent="0.2">
      <c r="A20" s="1" t="s">
        <v>648</v>
      </c>
      <c r="B20" s="153" t="s">
        <v>649</v>
      </c>
      <c r="C20" s="153" t="s">
        <v>650</v>
      </c>
      <c r="D20" s="153" t="s">
        <v>651</v>
      </c>
      <c r="E20" s="153" t="s">
        <v>631</v>
      </c>
      <c r="F20" s="153" t="s">
        <v>640</v>
      </c>
    </row>
    <row r="21" spans="1:6" x14ac:dyDescent="0.2">
      <c r="A21" s="1" t="s">
        <v>652</v>
      </c>
      <c r="B21" s="153" t="s">
        <v>653</v>
      </c>
      <c r="C21" s="153" t="s">
        <v>654</v>
      </c>
      <c r="D21" s="153" t="s">
        <v>655</v>
      </c>
      <c r="E21" s="153" t="s">
        <v>655</v>
      </c>
      <c r="F21" s="153" t="s">
        <v>640</v>
      </c>
    </row>
    <row r="22" spans="1:6" x14ac:dyDescent="0.2">
      <c r="A22" s="1" t="s">
        <v>656</v>
      </c>
      <c r="B22" s="153" t="s">
        <v>653</v>
      </c>
      <c r="C22" s="153" t="s">
        <v>654</v>
      </c>
      <c r="D22" s="153" t="s">
        <v>657</v>
      </c>
      <c r="E22" s="153" t="s">
        <v>655</v>
      </c>
      <c r="F22" s="153" t="s">
        <v>640</v>
      </c>
    </row>
    <row r="23" spans="1:6" x14ac:dyDescent="0.2">
      <c r="A23" s="1" t="s">
        <v>658</v>
      </c>
      <c r="B23" s="153" t="s">
        <v>659</v>
      </c>
      <c r="C23" s="153" t="s">
        <v>660</v>
      </c>
      <c r="D23" s="153" t="s">
        <v>653</v>
      </c>
      <c r="E23" s="153" t="s">
        <v>653</v>
      </c>
      <c r="F23" s="153" t="s">
        <v>640</v>
      </c>
    </row>
    <row r="24" spans="1:6" x14ac:dyDescent="0.2">
      <c r="A24" s="1" t="s">
        <v>661</v>
      </c>
      <c r="B24" s="153" t="s">
        <v>662</v>
      </c>
      <c r="C24" s="153" t="s">
        <v>663</v>
      </c>
      <c r="D24" s="153" t="s">
        <v>664</v>
      </c>
      <c r="E24" s="153" t="s">
        <v>665</v>
      </c>
      <c r="F24" s="153" t="s">
        <v>640</v>
      </c>
    </row>
    <row r="26" spans="1:6" ht="21.95" customHeight="1" x14ac:dyDescent="0.2">
      <c r="A26" s="282" t="s">
        <v>533</v>
      </c>
      <c r="B26" s="283"/>
      <c r="C26" s="283"/>
      <c r="D26" s="283"/>
      <c r="E26" s="283"/>
      <c r="F26" s="284"/>
    </row>
    <row r="27" spans="1:6" ht="21.95" customHeight="1" x14ac:dyDescent="0.2">
      <c r="A27" s="282" t="s">
        <v>63</v>
      </c>
      <c r="B27" s="283"/>
      <c r="C27" s="283"/>
      <c r="D27" s="283"/>
      <c r="E27" s="283"/>
      <c r="F27" s="284"/>
    </row>
    <row r="28" spans="1:6" ht="21.95" customHeight="1" x14ac:dyDescent="0.2">
      <c r="A28" s="24" t="s">
        <v>62</v>
      </c>
      <c r="B28" s="24" t="s">
        <v>57</v>
      </c>
      <c r="C28" s="24" t="s">
        <v>58</v>
      </c>
      <c r="D28" s="24" t="s">
        <v>59</v>
      </c>
      <c r="E28" s="24" t="s">
        <v>60</v>
      </c>
      <c r="F28" s="24" t="s">
        <v>61</v>
      </c>
    </row>
    <row r="29" spans="1:6" x14ac:dyDescent="0.2">
      <c r="A29" s="211" t="s">
        <v>666</v>
      </c>
      <c r="B29" s="212">
        <v>1.0089999999999999</v>
      </c>
      <c r="C29" s="212">
        <v>1.0089999999999999</v>
      </c>
      <c r="D29" s="212">
        <v>1.0089999999999999</v>
      </c>
      <c r="E29" s="212">
        <v>1.0089999999999999</v>
      </c>
      <c r="F29" s="213">
        <v>504</v>
      </c>
    </row>
    <row r="30" spans="1:6" x14ac:dyDescent="0.2">
      <c r="A30" s="211" t="s">
        <v>667</v>
      </c>
      <c r="B30" s="212">
        <v>1.0049999999999999</v>
      </c>
      <c r="C30" s="212">
        <v>1.0049999999999999</v>
      </c>
      <c r="D30" s="212">
        <v>1.0049999999999999</v>
      </c>
      <c r="E30" s="212">
        <v>1.0049999999999999</v>
      </c>
      <c r="F30" s="213">
        <v>505</v>
      </c>
    </row>
    <row r="31" spans="1:6" x14ac:dyDescent="0.2">
      <c r="A31" s="211" t="s">
        <v>668</v>
      </c>
      <c r="B31" s="212">
        <v>1.024</v>
      </c>
      <c r="C31" s="212">
        <v>1.0229999999999999</v>
      </c>
      <c r="D31" s="212">
        <v>1.018</v>
      </c>
      <c r="E31" s="212">
        <v>1.02</v>
      </c>
      <c r="F31" s="213">
        <v>507</v>
      </c>
    </row>
    <row r="32" spans="1:6" x14ac:dyDescent="0.2">
      <c r="A32" s="211" t="s">
        <v>669</v>
      </c>
      <c r="B32" s="212">
        <v>1.01</v>
      </c>
      <c r="C32" s="212">
        <v>1.0089999999999999</v>
      </c>
      <c r="D32" s="212">
        <v>1.006</v>
      </c>
      <c r="E32" s="212">
        <v>1.008</v>
      </c>
      <c r="F32" s="213">
        <v>508</v>
      </c>
    </row>
    <row r="33" spans="1:6" x14ac:dyDescent="0.2">
      <c r="A33" s="211" t="s">
        <v>670</v>
      </c>
      <c r="B33" s="212">
        <v>1.024</v>
      </c>
      <c r="C33" s="212">
        <v>1.0229999999999999</v>
      </c>
      <c r="D33" s="212">
        <v>1.018</v>
      </c>
      <c r="E33" s="212">
        <v>1.02</v>
      </c>
      <c r="F33" s="213">
        <v>509</v>
      </c>
    </row>
    <row r="34" spans="1:6" x14ac:dyDescent="0.2">
      <c r="A34" s="211" t="s">
        <v>671</v>
      </c>
      <c r="B34" s="212">
        <v>1</v>
      </c>
      <c r="C34" s="212">
        <v>1</v>
      </c>
      <c r="D34" s="212">
        <v>1</v>
      </c>
      <c r="E34" s="212">
        <v>1</v>
      </c>
      <c r="F34" s="213">
        <v>510</v>
      </c>
    </row>
    <row r="35" spans="1:6" x14ac:dyDescent="0.2">
      <c r="A35" s="211" t="s">
        <v>672</v>
      </c>
      <c r="B35" s="212">
        <v>1.0009999999999999</v>
      </c>
      <c r="C35" s="212">
        <v>1.0009999999999999</v>
      </c>
      <c r="D35" s="212">
        <v>1.0009999999999999</v>
      </c>
      <c r="E35" s="212">
        <v>1.0009999999999999</v>
      </c>
      <c r="F35" s="213">
        <v>511</v>
      </c>
    </row>
    <row r="36" spans="1:6" x14ac:dyDescent="0.2">
      <c r="A36" s="211" t="s">
        <v>673</v>
      </c>
      <c r="B36" s="212">
        <v>1.006</v>
      </c>
      <c r="C36" s="212">
        <v>1.006</v>
      </c>
      <c r="D36" s="212">
        <v>1.0049999999999999</v>
      </c>
      <c r="E36" s="212">
        <v>1.006</v>
      </c>
      <c r="F36" s="213">
        <v>512</v>
      </c>
    </row>
    <row r="37" spans="1:6" x14ac:dyDescent="0.2">
      <c r="A37" s="211" t="s">
        <v>674</v>
      </c>
      <c r="B37" s="212">
        <v>1.002</v>
      </c>
      <c r="C37" s="212">
        <v>1.002</v>
      </c>
      <c r="D37" s="212">
        <v>1.012</v>
      </c>
      <c r="E37" s="212">
        <v>1.002</v>
      </c>
      <c r="F37" s="213">
        <v>513</v>
      </c>
    </row>
    <row r="38" spans="1:6" x14ac:dyDescent="0.2">
      <c r="A38" s="211" t="s">
        <v>675</v>
      </c>
      <c r="B38" s="212">
        <v>1.008</v>
      </c>
      <c r="C38" s="212">
        <v>1.0069999999999999</v>
      </c>
      <c r="D38" s="212">
        <v>1.008</v>
      </c>
      <c r="E38" s="212">
        <v>1.008</v>
      </c>
      <c r="F38" s="213">
        <v>514</v>
      </c>
    </row>
    <row r="39" spans="1:6" x14ac:dyDescent="0.2">
      <c r="A39" s="211" t="s">
        <v>676</v>
      </c>
      <c r="B39" s="212">
        <v>1.0189999999999999</v>
      </c>
      <c r="C39" s="212">
        <v>1.0189999999999999</v>
      </c>
      <c r="D39" s="212">
        <v>1.02</v>
      </c>
      <c r="E39" s="212">
        <v>1.02</v>
      </c>
      <c r="F39" s="213">
        <v>515</v>
      </c>
    </row>
    <row r="40" spans="1:6" x14ac:dyDescent="0.2">
      <c r="A40" s="211" t="s">
        <v>677</v>
      </c>
      <c r="B40" s="212">
        <v>1.004</v>
      </c>
      <c r="C40" s="212">
        <v>1.004</v>
      </c>
      <c r="D40" s="212">
        <v>1.004</v>
      </c>
      <c r="E40" s="212">
        <v>1.004</v>
      </c>
      <c r="F40" s="213">
        <v>517</v>
      </c>
    </row>
    <row r="41" spans="1:6" x14ac:dyDescent="0.2">
      <c r="A41" s="211" t="s">
        <v>678</v>
      </c>
      <c r="B41" s="212">
        <v>1.0049999999999999</v>
      </c>
      <c r="C41" s="212">
        <v>1.0049999999999999</v>
      </c>
      <c r="D41" s="212">
        <v>1.0049999999999999</v>
      </c>
      <c r="E41" s="212">
        <v>1.0049999999999999</v>
      </c>
      <c r="F41" s="213">
        <v>518</v>
      </c>
    </row>
    <row r="42" spans="1:6" x14ac:dyDescent="0.2">
      <c r="A42" s="211" t="s">
        <v>679</v>
      </c>
      <c r="B42" s="212">
        <v>1.0189999999999999</v>
      </c>
      <c r="C42" s="212">
        <v>1.0189999999999999</v>
      </c>
      <c r="D42" s="212">
        <v>1.0189999999999999</v>
      </c>
      <c r="E42" s="212">
        <v>1.0189999999999999</v>
      </c>
      <c r="F42" s="213">
        <v>519</v>
      </c>
    </row>
    <row r="43" spans="1:6" x14ac:dyDescent="0.2">
      <c r="A43" s="211" t="s">
        <v>680</v>
      </c>
      <c r="B43" s="212">
        <v>1.0169999999999999</v>
      </c>
      <c r="C43" s="212">
        <v>1.018</v>
      </c>
      <c r="D43" s="212">
        <v>1.018</v>
      </c>
      <c r="E43" s="212">
        <v>1.018</v>
      </c>
      <c r="F43" s="213">
        <v>520</v>
      </c>
    </row>
    <row r="44" spans="1:6" x14ac:dyDescent="0.2">
      <c r="A44" s="211" t="s">
        <v>681</v>
      </c>
      <c r="B44" s="212">
        <v>1.05</v>
      </c>
      <c r="C44" s="212">
        <v>1.0389999999999999</v>
      </c>
      <c r="D44" s="212">
        <v>1.042</v>
      </c>
      <c r="E44" s="212">
        <v>1.048</v>
      </c>
      <c r="F44" s="213">
        <v>521</v>
      </c>
    </row>
    <row r="45" spans="1:6" x14ac:dyDescent="0.2">
      <c r="A45" s="211" t="s">
        <v>682</v>
      </c>
      <c r="B45" s="212">
        <v>1.0009999999999999</v>
      </c>
      <c r="C45" s="212">
        <v>1.0009999999999999</v>
      </c>
      <c r="D45" s="212">
        <v>1.002</v>
      </c>
      <c r="E45" s="212">
        <v>1.002</v>
      </c>
      <c r="F45" s="213">
        <v>522</v>
      </c>
    </row>
    <row r="46" spans="1:6" x14ac:dyDescent="0.2">
      <c r="A46" s="211" t="s">
        <v>683</v>
      </c>
      <c r="B46" s="212">
        <v>1.012</v>
      </c>
      <c r="C46" s="212">
        <v>1.012</v>
      </c>
      <c r="D46" s="212">
        <v>1.012</v>
      </c>
      <c r="E46" s="212">
        <v>1.012</v>
      </c>
      <c r="F46" s="213">
        <v>528</v>
      </c>
    </row>
    <row r="47" spans="1:6" x14ac:dyDescent="0.2">
      <c r="A47" s="211" t="s">
        <v>684</v>
      </c>
      <c r="B47" s="212">
        <v>1.004</v>
      </c>
      <c r="C47" s="212">
        <v>1.004</v>
      </c>
      <c r="D47" s="212">
        <v>1.004</v>
      </c>
      <c r="E47" s="212">
        <v>1.004</v>
      </c>
      <c r="F47" s="213">
        <v>529</v>
      </c>
    </row>
    <row r="48" spans="1:6" x14ac:dyDescent="0.2">
      <c r="A48" s="211" t="s">
        <v>685</v>
      </c>
      <c r="B48" s="212">
        <v>1.0109999999999999</v>
      </c>
      <c r="C48" s="212">
        <v>1.0129999999999999</v>
      </c>
      <c r="D48" s="212">
        <v>1.0109999999999999</v>
      </c>
      <c r="E48" s="212">
        <v>1.012</v>
      </c>
      <c r="F48" s="213">
        <v>531</v>
      </c>
    </row>
    <row r="49" spans="1:6" x14ac:dyDescent="0.2">
      <c r="A49" s="211" t="s">
        <v>686</v>
      </c>
      <c r="B49" s="212">
        <v>1.1399999999999999</v>
      </c>
      <c r="C49" s="212">
        <v>1.111</v>
      </c>
      <c r="D49" s="212">
        <v>1.1120000000000001</v>
      </c>
      <c r="E49" s="212">
        <v>1.109</v>
      </c>
      <c r="F49" s="213">
        <v>532</v>
      </c>
    </row>
    <row r="50" spans="1:6" x14ac:dyDescent="0.2">
      <c r="A50" s="211" t="s">
        <v>687</v>
      </c>
      <c r="B50" s="212">
        <v>1.0169999999999999</v>
      </c>
      <c r="C50" s="212">
        <v>1.0169999999999999</v>
      </c>
      <c r="D50" s="212">
        <v>1.0169999999999999</v>
      </c>
      <c r="E50" s="212">
        <v>1.0169999999999999</v>
      </c>
      <c r="F50" s="213">
        <v>533</v>
      </c>
    </row>
    <row r="51" spans="1:6" x14ac:dyDescent="0.2">
      <c r="A51" s="211" t="s">
        <v>688</v>
      </c>
      <c r="B51" s="212">
        <v>1.0049999999999999</v>
      </c>
      <c r="C51" s="212">
        <v>1.0049999999999999</v>
      </c>
      <c r="D51" s="212">
        <v>1.0049999999999999</v>
      </c>
      <c r="E51" s="212">
        <v>1.0049999999999999</v>
      </c>
      <c r="F51" s="213">
        <v>534</v>
      </c>
    </row>
    <row r="52" spans="1:6" x14ac:dyDescent="0.2">
      <c r="A52" s="211" t="s">
        <v>689</v>
      </c>
      <c r="B52" s="212">
        <v>1.006</v>
      </c>
      <c r="C52" s="212">
        <v>1.006</v>
      </c>
      <c r="D52" s="212">
        <v>1.006</v>
      </c>
      <c r="E52" s="212">
        <v>1.006</v>
      </c>
      <c r="F52" s="213">
        <v>535</v>
      </c>
    </row>
    <row r="53" spans="1:6" x14ac:dyDescent="0.2">
      <c r="A53" s="211" t="s">
        <v>690</v>
      </c>
      <c r="B53" s="212">
        <v>1.0029999999999999</v>
      </c>
      <c r="C53" s="212">
        <v>1.0029999999999999</v>
      </c>
      <c r="D53" s="212">
        <v>1.0029999999999999</v>
      </c>
      <c r="E53" s="212">
        <v>1.0029999999999999</v>
      </c>
      <c r="F53" s="213">
        <v>536</v>
      </c>
    </row>
    <row r="54" spans="1:6" x14ac:dyDescent="0.2">
      <c r="A54" s="211" t="s">
        <v>691</v>
      </c>
      <c r="B54" s="212">
        <v>1.006</v>
      </c>
      <c r="C54" s="212">
        <v>1.006</v>
      </c>
      <c r="D54" s="212">
        <v>1.006</v>
      </c>
      <c r="E54" s="212">
        <v>1.006</v>
      </c>
      <c r="F54" s="213">
        <v>538</v>
      </c>
    </row>
    <row r="55" spans="1:6" x14ac:dyDescent="0.2">
      <c r="A55" s="211" t="s">
        <v>692</v>
      </c>
      <c r="B55" s="212">
        <v>1.002</v>
      </c>
      <c r="C55" s="212">
        <v>1.002</v>
      </c>
      <c r="D55" s="212">
        <v>1.002</v>
      </c>
      <c r="E55" s="212">
        <v>1.002</v>
      </c>
      <c r="F55" s="213">
        <v>539</v>
      </c>
    </row>
    <row r="56" spans="1:6" x14ac:dyDescent="0.2">
      <c r="A56" s="211" t="s">
        <v>693</v>
      </c>
      <c r="B56" s="212">
        <v>1.0109999999999999</v>
      </c>
      <c r="C56" s="212">
        <v>1.0109999999999999</v>
      </c>
      <c r="D56" s="212">
        <v>1.01</v>
      </c>
      <c r="E56" s="212">
        <v>1.01</v>
      </c>
      <c r="F56" s="213">
        <v>541</v>
      </c>
    </row>
    <row r="57" spans="1:6" x14ac:dyDescent="0.2">
      <c r="A57" s="211" t="s">
        <v>694</v>
      </c>
      <c r="B57" s="212">
        <v>1.0129999999999999</v>
      </c>
      <c r="C57" s="212">
        <v>1.0129999999999999</v>
      </c>
      <c r="D57" s="212">
        <v>1.012</v>
      </c>
      <c r="E57" s="212">
        <v>1.012</v>
      </c>
      <c r="F57" s="213">
        <v>542</v>
      </c>
    </row>
    <row r="58" spans="1:6" x14ac:dyDescent="0.2">
      <c r="A58" s="211" t="s">
        <v>695</v>
      </c>
      <c r="B58" s="212">
        <v>1.006</v>
      </c>
      <c r="C58" s="212">
        <v>1.006</v>
      </c>
      <c r="D58" s="212">
        <v>1.0049999999999999</v>
      </c>
      <c r="E58" s="212">
        <v>1.006</v>
      </c>
      <c r="F58" s="213">
        <v>544</v>
      </c>
    </row>
    <row r="59" spans="1:6" x14ac:dyDescent="0.2">
      <c r="A59" s="211" t="s">
        <v>696</v>
      </c>
      <c r="B59" s="212">
        <v>1.004</v>
      </c>
      <c r="C59" s="212">
        <v>1.0089999999999999</v>
      </c>
      <c r="D59" s="212">
        <v>1.0029999999999999</v>
      </c>
      <c r="E59" s="212">
        <v>1.0049999999999999</v>
      </c>
      <c r="F59" s="213">
        <v>545</v>
      </c>
    </row>
    <row r="60" spans="1:6" x14ac:dyDescent="0.2">
      <c r="A60" s="211" t="s">
        <v>697</v>
      </c>
      <c r="B60" s="212">
        <v>1.004</v>
      </c>
      <c r="C60" s="212">
        <v>1.004</v>
      </c>
      <c r="D60" s="212">
        <v>1.0049999999999999</v>
      </c>
      <c r="E60" s="212">
        <v>1.0049999999999999</v>
      </c>
      <c r="F60" s="213">
        <v>546</v>
      </c>
    </row>
    <row r="61" spans="1:6" x14ac:dyDescent="0.2">
      <c r="A61" s="211" t="s">
        <v>698</v>
      </c>
      <c r="B61" s="212">
        <v>1.0389999999999999</v>
      </c>
      <c r="C61" s="212">
        <v>1.0389999999999999</v>
      </c>
      <c r="D61" s="212">
        <v>1.0349999999999999</v>
      </c>
      <c r="E61" s="212">
        <v>1.0349999999999999</v>
      </c>
      <c r="F61" s="213">
        <v>547</v>
      </c>
    </row>
    <row r="62" spans="1:6" x14ac:dyDescent="0.2">
      <c r="A62" s="211" t="s">
        <v>699</v>
      </c>
      <c r="B62" s="212">
        <v>1.01</v>
      </c>
      <c r="C62" s="212">
        <v>1.0089999999999999</v>
      </c>
      <c r="D62" s="212">
        <v>1.006</v>
      </c>
      <c r="E62" s="212">
        <v>1.008</v>
      </c>
      <c r="F62" s="213">
        <v>548</v>
      </c>
    </row>
    <row r="63" spans="1:6" x14ac:dyDescent="0.2">
      <c r="A63" s="211" t="s">
        <v>700</v>
      </c>
      <c r="B63" s="212">
        <v>1.0389999999999999</v>
      </c>
      <c r="C63" s="212">
        <v>1.0389999999999999</v>
      </c>
      <c r="D63" s="212">
        <v>1.0349999999999999</v>
      </c>
      <c r="E63" s="212">
        <v>1.0349999999999999</v>
      </c>
      <c r="F63" s="213">
        <v>549</v>
      </c>
    </row>
    <row r="64" spans="1:6" x14ac:dyDescent="0.2">
      <c r="A64" s="211" t="s">
        <v>701</v>
      </c>
      <c r="B64" s="212">
        <v>1.0069999999999999</v>
      </c>
      <c r="C64" s="212">
        <v>1.0069999999999999</v>
      </c>
      <c r="D64" s="212">
        <v>1.0069999999999999</v>
      </c>
      <c r="E64" s="212">
        <v>1.0069999999999999</v>
      </c>
      <c r="F64" s="213">
        <v>571</v>
      </c>
    </row>
    <row r="65" spans="1:6" x14ac:dyDescent="0.2">
      <c r="A65" s="211" t="s">
        <v>702</v>
      </c>
      <c r="B65" s="212">
        <v>1.024</v>
      </c>
      <c r="C65" s="212">
        <v>1.0229999999999999</v>
      </c>
      <c r="D65" s="212">
        <v>1.018</v>
      </c>
      <c r="E65" s="212">
        <v>1.02</v>
      </c>
      <c r="F65" s="213">
        <v>572</v>
      </c>
    </row>
    <row r="66" spans="1:6" x14ac:dyDescent="0.2">
      <c r="A66" s="211" t="s">
        <v>703</v>
      </c>
      <c r="B66" s="212">
        <v>1.024</v>
      </c>
      <c r="C66" s="212">
        <v>1.0229999999999999</v>
      </c>
      <c r="D66" s="212">
        <v>1.018</v>
      </c>
      <c r="E66" s="212">
        <v>1.02</v>
      </c>
      <c r="F66" s="213">
        <v>573</v>
      </c>
    </row>
    <row r="67" spans="1:6" x14ac:dyDescent="0.2">
      <c r="A67" s="211" t="s">
        <v>704</v>
      </c>
      <c r="B67" s="212">
        <v>1.024</v>
      </c>
      <c r="C67" s="212">
        <v>1.0229999999999999</v>
      </c>
      <c r="D67" s="212">
        <v>1.018</v>
      </c>
      <c r="E67" s="212">
        <v>1.02</v>
      </c>
      <c r="F67" s="213">
        <v>574</v>
      </c>
    </row>
    <row r="68" spans="1:6" x14ac:dyDescent="0.2">
      <c r="A68" s="211" t="s">
        <v>705</v>
      </c>
      <c r="B68" s="212">
        <v>1.024</v>
      </c>
      <c r="C68" s="212">
        <v>1.0229999999999999</v>
      </c>
      <c r="D68" s="212">
        <v>1.018</v>
      </c>
      <c r="E68" s="212">
        <v>1.02</v>
      </c>
      <c r="F68" s="213">
        <v>575</v>
      </c>
    </row>
    <row r="69" spans="1:6" x14ac:dyDescent="0.2">
      <c r="A69" s="211" t="s">
        <v>706</v>
      </c>
      <c r="B69" s="212">
        <v>1.024</v>
      </c>
      <c r="C69" s="212">
        <v>1.0229999999999999</v>
      </c>
      <c r="D69" s="212">
        <v>1.018</v>
      </c>
      <c r="E69" s="212">
        <v>1.02</v>
      </c>
      <c r="F69" s="213">
        <v>577</v>
      </c>
    </row>
    <row r="70" spans="1:6" x14ac:dyDescent="0.2">
      <c r="A70" s="211" t="s">
        <v>707</v>
      </c>
      <c r="B70" s="212">
        <v>1.01</v>
      </c>
      <c r="C70" s="212">
        <v>1.0089999999999999</v>
      </c>
      <c r="D70" s="212">
        <v>1.006</v>
      </c>
      <c r="E70" s="212">
        <v>1.008</v>
      </c>
      <c r="F70" s="213">
        <v>578</v>
      </c>
    </row>
    <row r="71" spans="1:6" x14ac:dyDescent="0.2">
      <c r="A71" s="211" t="s">
        <v>708</v>
      </c>
      <c r="B71" s="212">
        <v>1.024</v>
      </c>
      <c r="C71" s="212">
        <v>1.0229999999999999</v>
      </c>
      <c r="D71" s="212">
        <v>1.018</v>
      </c>
      <c r="E71" s="212">
        <v>1.02</v>
      </c>
      <c r="F71" s="213">
        <v>579</v>
      </c>
    </row>
    <row r="72" spans="1:6" x14ac:dyDescent="0.2">
      <c r="A72" s="211" t="s">
        <v>709</v>
      </c>
      <c r="B72" s="212">
        <v>1.024</v>
      </c>
      <c r="C72" s="212">
        <v>1.0229999999999999</v>
      </c>
      <c r="D72" s="212">
        <v>1.018</v>
      </c>
      <c r="E72" s="212">
        <v>1.02</v>
      </c>
      <c r="F72" s="213">
        <v>580</v>
      </c>
    </row>
    <row r="73" spans="1:6" x14ac:dyDescent="0.2">
      <c r="A73" s="211" t="s">
        <v>710</v>
      </c>
      <c r="B73" s="212">
        <v>1.024</v>
      </c>
      <c r="C73" s="212">
        <v>1.0229999999999999</v>
      </c>
      <c r="D73" s="212">
        <v>1.018</v>
      </c>
      <c r="E73" s="212">
        <v>1.02</v>
      </c>
      <c r="F73" s="213">
        <v>581</v>
      </c>
    </row>
    <row r="74" spans="1:6" x14ac:dyDescent="0.2">
      <c r="A74" s="211" t="s">
        <v>711</v>
      </c>
      <c r="B74" s="212">
        <v>1.024</v>
      </c>
      <c r="C74" s="212">
        <v>1.0229999999999999</v>
      </c>
      <c r="D74" s="212">
        <v>1.018</v>
      </c>
      <c r="E74" s="212">
        <v>1.02</v>
      </c>
      <c r="F74" s="213">
        <v>582</v>
      </c>
    </row>
    <row r="75" spans="1:6" x14ac:dyDescent="0.2">
      <c r="A75" s="211" t="s">
        <v>712</v>
      </c>
      <c r="B75" s="212">
        <v>1.024</v>
      </c>
      <c r="C75" s="212">
        <v>1.0229999999999999</v>
      </c>
      <c r="D75" s="212">
        <v>1.018</v>
      </c>
      <c r="E75" s="212">
        <v>1.02</v>
      </c>
      <c r="F75" s="213">
        <v>583</v>
      </c>
    </row>
    <row r="76" spans="1:6" x14ac:dyDescent="0.2">
      <c r="A76" s="211" t="s">
        <v>713</v>
      </c>
      <c r="B76" s="212">
        <v>1.024</v>
      </c>
      <c r="C76" s="212">
        <v>1.0229999999999999</v>
      </c>
      <c r="D76" s="212">
        <v>1.018</v>
      </c>
      <c r="E76" s="212">
        <v>1.02</v>
      </c>
      <c r="F76" s="213">
        <v>584</v>
      </c>
    </row>
    <row r="77" spans="1:6" x14ac:dyDescent="0.2">
      <c r="A77" s="211" t="s">
        <v>714</v>
      </c>
      <c r="B77" s="212">
        <v>1.01</v>
      </c>
      <c r="C77" s="212">
        <v>1.0089999999999999</v>
      </c>
      <c r="D77" s="212">
        <v>1.006</v>
      </c>
      <c r="E77" s="212">
        <v>1.008</v>
      </c>
      <c r="F77" s="213">
        <v>585</v>
      </c>
    </row>
    <row r="78" spans="1:6" x14ac:dyDescent="0.2">
      <c r="A78" s="211" t="s">
        <v>715</v>
      </c>
      <c r="B78" s="212">
        <v>1.024</v>
      </c>
      <c r="C78" s="212">
        <v>1.0229999999999999</v>
      </c>
      <c r="D78" s="212">
        <v>1.018</v>
      </c>
      <c r="E78" s="212">
        <v>1.02</v>
      </c>
      <c r="F78" s="213">
        <v>586</v>
      </c>
    </row>
    <row r="79" spans="1:6" x14ac:dyDescent="0.2">
      <c r="A79" s="211" t="s">
        <v>716</v>
      </c>
      <c r="B79" s="212">
        <v>1.0389999999999999</v>
      </c>
      <c r="C79" s="212">
        <v>1.0389999999999999</v>
      </c>
      <c r="D79" s="212">
        <v>1.0349999999999999</v>
      </c>
      <c r="E79" s="212">
        <v>1.0349999999999999</v>
      </c>
      <c r="F79" s="213">
        <v>587</v>
      </c>
    </row>
    <row r="80" spans="1:6" x14ac:dyDescent="0.2">
      <c r="A80" s="211" t="s">
        <v>717</v>
      </c>
      <c r="B80" s="212">
        <v>1.024</v>
      </c>
      <c r="C80" s="212">
        <v>1.0229999999999999</v>
      </c>
      <c r="D80" s="212">
        <v>1.018</v>
      </c>
      <c r="E80" s="212">
        <v>1.02</v>
      </c>
      <c r="F80" s="213">
        <v>588</v>
      </c>
    </row>
    <row r="81" spans="1:6" x14ac:dyDescent="0.2">
      <c r="A81" s="211" t="s">
        <v>718</v>
      </c>
      <c r="B81" s="212">
        <v>1.024</v>
      </c>
      <c r="C81" s="212">
        <v>1.0229999999999999</v>
      </c>
      <c r="D81" s="212">
        <v>1.018</v>
      </c>
      <c r="E81" s="212">
        <v>1.02</v>
      </c>
      <c r="F81" s="213">
        <v>589</v>
      </c>
    </row>
    <row r="82" spans="1:6" x14ac:dyDescent="0.2">
      <c r="A82" s="211" t="s">
        <v>719</v>
      </c>
      <c r="B82" s="212">
        <v>1.01</v>
      </c>
      <c r="C82" s="212">
        <v>1.0089999999999999</v>
      </c>
      <c r="D82" s="212">
        <v>1.006</v>
      </c>
      <c r="E82" s="212">
        <v>1.008</v>
      </c>
      <c r="F82" s="213">
        <v>590</v>
      </c>
    </row>
    <row r="83" spans="1:6" x14ac:dyDescent="0.2">
      <c r="A83" s="211" t="s">
        <v>720</v>
      </c>
      <c r="B83" s="212">
        <v>1.032</v>
      </c>
      <c r="C83" s="212">
        <v>1.0309999999999999</v>
      </c>
      <c r="D83" s="212">
        <v>1.026</v>
      </c>
      <c r="E83" s="212">
        <v>1.028</v>
      </c>
      <c r="F83" s="213">
        <v>593</v>
      </c>
    </row>
    <row r="84" spans="1:6" x14ac:dyDescent="0.2">
      <c r="A84" s="211" t="s">
        <v>721</v>
      </c>
      <c r="B84" s="212">
        <v>1.032</v>
      </c>
      <c r="C84" s="212">
        <v>1.0309999999999999</v>
      </c>
      <c r="D84" s="212">
        <v>1.026</v>
      </c>
      <c r="E84" s="212">
        <v>1.028</v>
      </c>
      <c r="F84" s="213">
        <v>594</v>
      </c>
    </row>
    <row r="85" spans="1:6" x14ac:dyDescent="0.2">
      <c r="A85" s="211" t="s">
        <v>722</v>
      </c>
      <c r="B85" s="212">
        <v>1.032</v>
      </c>
      <c r="C85" s="212">
        <v>1.0309999999999999</v>
      </c>
      <c r="D85" s="212">
        <v>1.026</v>
      </c>
      <c r="E85" s="212">
        <v>1.028</v>
      </c>
      <c r="F85" s="213">
        <v>620</v>
      </c>
    </row>
    <row r="86" spans="1:6" x14ac:dyDescent="0.2">
      <c r="A86" s="211" t="s">
        <v>723</v>
      </c>
      <c r="B86" s="212">
        <v>1.032</v>
      </c>
      <c r="C86" s="212">
        <v>1.0309999999999999</v>
      </c>
      <c r="D86" s="212">
        <v>1.026</v>
      </c>
      <c r="E86" s="212">
        <v>1.028</v>
      </c>
      <c r="F86" s="213">
        <v>622</v>
      </c>
    </row>
    <row r="87" spans="1:6" x14ac:dyDescent="0.2">
      <c r="A87" s="211" t="s">
        <v>724</v>
      </c>
      <c r="B87" s="212">
        <v>1.024</v>
      </c>
      <c r="C87" s="212">
        <v>1.0229999999999999</v>
      </c>
      <c r="D87" s="212">
        <v>1.018</v>
      </c>
      <c r="E87" s="212">
        <v>1.02</v>
      </c>
      <c r="F87" s="213">
        <v>623</v>
      </c>
    </row>
    <row r="88" spans="1:6" x14ac:dyDescent="0.2">
      <c r="A88" s="211" t="s">
        <v>725</v>
      </c>
      <c r="B88" s="212">
        <v>1.032</v>
      </c>
      <c r="C88" s="212">
        <v>1.0309999999999999</v>
      </c>
      <c r="D88" s="212">
        <v>1.026</v>
      </c>
      <c r="E88" s="212">
        <v>1.028</v>
      </c>
      <c r="F88" s="213">
        <v>625</v>
      </c>
    </row>
    <row r="89" spans="1:6" x14ac:dyDescent="0.2">
      <c r="A89" s="211" t="s">
        <v>726</v>
      </c>
      <c r="B89" s="212">
        <v>1.024</v>
      </c>
      <c r="C89" s="212">
        <v>1.0229999999999999</v>
      </c>
      <c r="D89" s="212">
        <v>1.018</v>
      </c>
      <c r="E89" s="212">
        <v>1.02</v>
      </c>
      <c r="F89" s="213">
        <v>627</v>
      </c>
    </row>
    <row r="90" spans="1:6" x14ac:dyDescent="0.2">
      <c r="A90" s="211" t="s">
        <v>727</v>
      </c>
      <c r="B90" s="212">
        <v>1.024</v>
      </c>
      <c r="C90" s="212">
        <v>1.0229999999999999</v>
      </c>
      <c r="D90" s="212">
        <v>1.018</v>
      </c>
      <c r="E90" s="212">
        <v>1.02</v>
      </c>
      <c r="F90" s="213">
        <v>628</v>
      </c>
    </row>
    <row r="91" spans="1:6" x14ac:dyDescent="0.2">
      <c r="A91" s="211" t="s">
        <v>728</v>
      </c>
      <c r="B91" s="212">
        <v>1.024</v>
      </c>
      <c r="C91" s="212">
        <v>1.0229999999999999</v>
      </c>
      <c r="D91" s="212">
        <v>1.018</v>
      </c>
      <c r="E91" s="212">
        <v>1.02</v>
      </c>
      <c r="F91" s="213">
        <v>629</v>
      </c>
    </row>
    <row r="92" spans="1:6" x14ac:dyDescent="0.2">
      <c r="A92" s="211" t="s">
        <v>729</v>
      </c>
      <c r="B92" s="212">
        <v>1.024</v>
      </c>
      <c r="C92" s="212">
        <v>1.0229999999999999</v>
      </c>
      <c r="D92" s="212">
        <v>1.018</v>
      </c>
      <c r="E92" s="212">
        <v>1.02</v>
      </c>
      <c r="F92" s="213">
        <v>631</v>
      </c>
    </row>
    <row r="93" spans="1:6" x14ac:dyDescent="0.2">
      <c r="A93" s="211" t="s">
        <v>730</v>
      </c>
      <c r="B93" s="212">
        <v>1.024</v>
      </c>
      <c r="C93" s="212">
        <v>1.0229999999999999</v>
      </c>
      <c r="D93" s="212">
        <v>1.018</v>
      </c>
      <c r="E93" s="212">
        <v>1.02</v>
      </c>
      <c r="F93" s="213">
        <v>632</v>
      </c>
    </row>
    <row r="94" spans="1:6" x14ac:dyDescent="0.2">
      <c r="A94" s="211" t="s">
        <v>731</v>
      </c>
      <c r="B94" s="212">
        <v>1.0009999999999999</v>
      </c>
      <c r="C94" s="212">
        <v>1.0009999999999999</v>
      </c>
      <c r="D94" s="212">
        <v>1.0009999999999999</v>
      </c>
      <c r="E94" s="212">
        <v>1.0009999999999999</v>
      </c>
      <c r="F94" s="213">
        <v>880</v>
      </c>
    </row>
    <row r="95" spans="1:6" x14ac:dyDescent="0.2">
      <c r="A95" s="211" t="s">
        <v>732</v>
      </c>
      <c r="B95" s="212">
        <v>1.0009999999999999</v>
      </c>
      <c r="C95" s="212">
        <v>1.0009999999999999</v>
      </c>
      <c r="D95" s="212">
        <v>1.0009999999999999</v>
      </c>
      <c r="E95" s="212">
        <v>1.0009999999999999</v>
      </c>
      <c r="F95" s="213">
        <v>881</v>
      </c>
    </row>
    <row r="96" spans="1:6" x14ac:dyDescent="0.2">
      <c r="A96" s="211" t="s">
        <v>733</v>
      </c>
      <c r="B96" s="212">
        <v>1.024</v>
      </c>
      <c r="C96" s="212">
        <v>1.0229999999999999</v>
      </c>
      <c r="D96" s="212">
        <v>1.018</v>
      </c>
      <c r="E96" s="212">
        <v>1.02</v>
      </c>
      <c r="F96" s="213">
        <v>882</v>
      </c>
    </row>
    <row r="97" spans="1:6" x14ac:dyDescent="0.2">
      <c r="A97" s="211" t="s">
        <v>734</v>
      </c>
      <c r="B97" s="212">
        <v>1.024</v>
      </c>
      <c r="C97" s="212">
        <v>1.0229999999999999</v>
      </c>
      <c r="D97" s="212">
        <v>1.018</v>
      </c>
      <c r="E97" s="212">
        <v>1.02</v>
      </c>
      <c r="F97" s="213">
        <v>883</v>
      </c>
    </row>
    <row r="98" spans="1:6" x14ac:dyDescent="0.2">
      <c r="A98" s="211" t="s">
        <v>735</v>
      </c>
      <c r="B98" s="212">
        <v>1.024</v>
      </c>
      <c r="C98" s="212">
        <v>1.0229999999999999</v>
      </c>
      <c r="D98" s="212">
        <v>1.018</v>
      </c>
      <c r="E98" s="212">
        <v>1.02</v>
      </c>
      <c r="F98" s="213">
        <v>884</v>
      </c>
    </row>
    <row r="99" spans="1:6" x14ac:dyDescent="0.2">
      <c r="A99" s="211" t="s">
        <v>736</v>
      </c>
      <c r="B99" s="212">
        <v>1.024</v>
      </c>
      <c r="C99" s="212">
        <v>1.0229999999999999</v>
      </c>
      <c r="D99" s="212">
        <v>1.018</v>
      </c>
      <c r="E99" s="212">
        <v>1.02</v>
      </c>
      <c r="F99" s="213">
        <v>885</v>
      </c>
    </row>
    <row r="100" spans="1:6" x14ac:dyDescent="0.2">
      <c r="A100" s="211" t="s">
        <v>737</v>
      </c>
      <c r="B100" s="212">
        <v>1.024</v>
      </c>
      <c r="C100" s="212">
        <v>1.0229999999999999</v>
      </c>
      <c r="D100" s="212">
        <v>1.018</v>
      </c>
      <c r="E100" s="212">
        <v>1.02</v>
      </c>
      <c r="F100" s="213">
        <v>886</v>
      </c>
    </row>
    <row r="101" spans="1:6" x14ac:dyDescent="0.2">
      <c r="A101" s="211" t="s">
        <v>738</v>
      </c>
      <c r="B101" s="212">
        <v>1.024</v>
      </c>
      <c r="C101" s="212">
        <v>1.0229999999999999</v>
      </c>
      <c r="D101" s="212">
        <v>1.018</v>
      </c>
      <c r="E101" s="212">
        <v>1.02</v>
      </c>
      <c r="F101" s="213">
        <v>887</v>
      </c>
    </row>
    <row r="102" spans="1:6" x14ac:dyDescent="0.2">
      <c r="A102" s="211" t="s">
        <v>739</v>
      </c>
      <c r="B102" s="212">
        <v>1.024</v>
      </c>
      <c r="C102" s="212">
        <v>1.0229999999999999</v>
      </c>
      <c r="D102" s="212">
        <v>1.018</v>
      </c>
      <c r="E102" s="212">
        <v>1.02</v>
      </c>
      <c r="F102" s="213">
        <v>888</v>
      </c>
    </row>
    <row r="103" spans="1:6" x14ac:dyDescent="0.2">
      <c r="A103" s="211" t="s">
        <v>740</v>
      </c>
      <c r="B103" s="212">
        <v>1.024</v>
      </c>
      <c r="C103" s="212">
        <v>1.0229999999999999</v>
      </c>
      <c r="D103" s="212">
        <v>1.018</v>
      </c>
      <c r="E103" s="212">
        <v>1.02</v>
      </c>
      <c r="F103" s="213">
        <v>889</v>
      </c>
    </row>
    <row r="104" spans="1:6" x14ac:dyDescent="0.2">
      <c r="A104" s="211" t="s">
        <v>741</v>
      </c>
      <c r="B104" s="212">
        <v>1.024</v>
      </c>
      <c r="C104" s="212">
        <v>1.0229999999999999</v>
      </c>
      <c r="D104" s="212">
        <v>1.018</v>
      </c>
      <c r="E104" s="212">
        <v>1.02</v>
      </c>
      <c r="F104" s="213">
        <v>890</v>
      </c>
    </row>
    <row r="105" spans="1:6" x14ac:dyDescent="0.2">
      <c r="A105" s="211" t="s">
        <v>742</v>
      </c>
      <c r="B105" s="212">
        <v>1.024</v>
      </c>
      <c r="C105" s="212">
        <v>1.0229999999999999</v>
      </c>
      <c r="D105" s="212">
        <v>1.018</v>
      </c>
      <c r="E105" s="212">
        <v>1.02</v>
      </c>
      <c r="F105" s="213">
        <v>891</v>
      </c>
    </row>
    <row r="106" spans="1:6" x14ac:dyDescent="0.2">
      <c r="A106" s="211" t="s">
        <v>743</v>
      </c>
      <c r="B106" s="212">
        <v>1.024</v>
      </c>
      <c r="C106" s="212">
        <v>1.0229999999999999</v>
      </c>
      <c r="D106" s="212">
        <v>1.018</v>
      </c>
      <c r="E106" s="212">
        <v>1.02</v>
      </c>
      <c r="F106" s="213">
        <v>892</v>
      </c>
    </row>
    <row r="107" spans="1:6" x14ac:dyDescent="0.2">
      <c r="A107" s="211" t="s">
        <v>744</v>
      </c>
      <c r="B107" s="212">
        <v>1.024</v>
      </c>
      <c r="C107" s="212">
        <v>1.0229999999999999</v>
      </c>
      <c r="D107" s="212">
        <v>1.018</v>
      </c>
      <c r="E107" s="212">
        <v>1.02</v>
      </c>
      <c r="F107" s="213">
        <v>893</v>
      </c>
    </row>
    <row r="108" spans="1:6" x14ac:dyDescent="0.2">
      <c r="A108" s="211" t="s">
        <v>745</v>
      </c>
      <c r="B108" s="212">
        <v>1.024</v>
      </c>
      <c r="C108" s="212">
        <v>1.0229999999999999</v>
      </c>
      <c r="D108" s="212">
        <v>1.018</v>
      </c>
      <c r="E108" s="212">
        <v>1.02</v>
      </c>
      <c r="F108" s="213">
        <v>894</v>
      </c>
    </row>
    <row r="109" spans="1:6" x14ac:dyDescent="0.2">
      <c r="A109" s="211" t="s">
        <v>746</v>
      </c>
      <c r="B109" s="212">
        <v>1.024</v>
      </c>
      <c r="C109" s="212">
        <v>1.0229999999999999</v>
      </c>
      <c r="D109" s="212">
        <v>1.018</v>
      </c>
      <c r="E109" s="212">
        <v>1.02</v>
      </c>
      <c r="F109" s="213">
        <v>895</v>
      </c>
    </row>
    <row r="110" spans="1:6" x14ac:dyDescent="0.2">
      <c r="A110" s="211" t="s">
        <v>747</v>
      </c>
      <c r="B110" s="212">
        <v>1.0469999999999999</v>
      </c>
      <c r="C110" s="212">
        <v>1.044</v>
      </c>
      <c r="D110" s="212">
        <v>1.034</v>
      </c>
      <c r="E110" s="212">
        <v>1.0389999999999999</v>
      </c>
      <c r="F110" s="213">
        <v>7055</v>
      </c>
    </row>
    <row r="111" spans="1:6" x14ac:dyDescent="0.2">
      <c r="A111" s="214" t="s">
        <v>748</v>
      </c>
      <c r="B111" s="212">
        <v>1.024</v>
      </c>
      <c r="C111" s="212">
        <v>1.0229999999999999</v>
      </c>
      <c r="D111" s="212">
        <v>1.018</v>
      </c>
      <c r="E111" s="212">
        <v>1.02</v>
      </c>
      <c r="F111" s="215" t="s">
        <v>845</v>
      </c>
    </row>
    <row r="112" spans="1:6" x14ac:dyDescent="0.2">
      <c r="A112" s="214" t="s">
        <v>749</v>
      </c>
      <c r="B112" s="212">
        <v>1.024</v>
      </c>
      <c r="C112" s="212">
        <v>1.0229999999999999</v>
      </c>
      <c r="D112" s="212">
        <v>1.018</v>
      </c>
      <c r="E112" s="212">
        <v>1.02</v>
      </c>
      <c r="F112" s="215" t="s">
        <v>845</v>
      </c>
    </row>
    <row r="113" spans="1:6" x14ac:dyDescent="0.2">
      <c r="A113" s="214" t="s">
        <v>750</v>
      </c>
      <c r="B113" s="212">
        <v>1.024</v>
      </c>
      <c r="C113" s="212">
        <v>1.0229999999999999</v>
      </c>
      <c r="D113" s="212">
        <v>1.018</v>
      </c>
      <c r="E113" s="212">
        <v>1.02</v>
      </c>
      <c r="F113" s="215" t="s">
        <v>845</v>
      </c>
    </row>
    <row r="114" spans="1:6" x14ac:dyDescent="0.2">
      <c r="A114" s="214" t="s">
        <v>751</v>
      </c>
      <c r="B114" s="212">
        <v>1.024</v>
      </c>
      <c r="C114" s="212">
        <v>1.0229999999999999</v>
      </c>
      <c r="D114" s="212">
        <v>1.018</v>
      </c>
      <c r="E114" s="212">
        <v>1.02</v>
      </c>
      <c r="F114" s="215" t="s">
        <v>845</v>
      </c>
    </row>
    <row r="115" spans="1:6" x14ac:dyDescent="0.2">
      <c r="A115" s="214" t="s">
        <v>752</v>
      </c>
      <c r="B115" s="212">
        <v>1.024</v>
      </c>
      <c r="C115" s="212">
        <v>1.0229999999999999</v>
      </c>
      <c r="D115" s="212">
        <v>1.018</v>
      </c>
      <c r="E115" s="212">
        <v>1.02</v>
      </c>
      <c r="F115" s="215" t="s">
        <v>845</v>
      </c>
    </row>
    <row r="116" spans="1:6" x14ac:dyDescent="0.2">
      <c r="A116" s="214" t="s">
        <v>753</v>
      </c>
      <c r="B116" s="212">
        <v>1.024</v>
      </c>
      <c r="C116" s="212">
        <v>1.0229999999999999</v>
      </c>
      <c r="D116" s="212">
        <v>1.018</v>
      </c>
      <c r="E116" s="212">
        <v>1.02</v>
      </c>
      <c r="F116" s="215" t="s">
        <v>845</v>
      </c>
    </row>
    <row r="117" spans="1:6" x14ac:dyDescent="0.2">
      <c r="A117" s="214" t="s">
        <v>754</v>
      </c>
      <c r="B117" s="212">
        <v>1.024</v>
      </c>
      <c r="C117" s="212">
        <v>1.0229999999999999</v>
      </c>
      <c r="D117" s="212">
        <v>1.018</v>
      </c>
      <c r="E117" s="212">
        <v>1.02</v>
      </c>
      <c r="F117" s="215" t="s">
        <v>845</v>
      </c>
    </row>
    <row r="118" spans="1:6" x14ac:dyDescent="0.2">
      <c r="A118" s="214" t="s">
        <v>755</v>
      </c>
      <c r="B118" s="212">
        <v>1.024</v>
      </c>
      <c r="C118" s="212">
        <v>1.0229999999999999</v>
      </c>
      <c r="D118" s="212">
        <v>1.018</v>
      </c>
      <c r="E118" s="212">
        <v>1.02</v>
      </c>
      <c r="F118" s="215" t="s">
        <v>845</v>
      </c>
    </row>
    <row r="119" spans="1:6" x14ac:dyDescent="0.2">
      <c r="A119" s="214" t="s">
        <v>756</v>
      </c>
      <c r="B119" s="212">
        <v>1.024</v>
      </c>
      <c r="C119" s="212">
        <v>1.0229999999999999</v>
      </c>
      <c r="D119" s="212">
        <v>1.018</v>
      </c>
      <c r="E119" s="212">
        <v>1.02</v>
      </c>
      <c r="F119" s="215" t="s">
        <v>845</v>
      </c>
    </row>
    <row r="120" spans="1:6" x14ac:dyDescent="0.2">
      <c r="A120" s="214" t="s">
        <v>757</v>
      </c>
      <c r="B120" s="212">
        <v>1.024</v>
      </c>
      <c r="C120" s="212">
        <v>1.0229999999999999</v>
      </c>
      <c r="D120" s="212">
        <v>1.018</v>
      </c>
      <c r="E120" s="212">
        <v>1.02</v>
      </c>
      <c r="F120" s="215" t="s">
        <v>845</v>
      </c>
    </row>
    <row r="121" spans="1:6" x14ac:dyDescent="0.2">
      <c r="A121" s="214" t="s">
        <v>758</v>
      </c>
      <c r="B121" s="212">
        <v>1.024</v>
      </c>
      <c r="C121" s="212">
        <v>1.0229999999999999</v>
      </c>
      <c r="D121" s="212">
        <v>1.018</v>
      </c>
      <c r="E121" s="212">
        <v>1.02</v>
      </c>
      <c r="F121" s="215" t="s">
        <v>845</v>
      </c>
    </row>
    <row r="122" spans="1:6" x14ac:dyDescent="0.2">
      <c r="A122" s="214" t="s">
        <v>759</v>
      </c>
      <c r="B122" s="212">
        <v>1.032</v>
      </c>
      <c r="C122" s="212">
        <v>1.0309999999999999</v>
      </c>
      <c r="D122" s="212">
        <v>1.026</v>
      </c>
      <c r="E122" s="212">
        <v>1.028</v>
      </c>
      <c r="F122" s="215" t="s">
        <v>845</v>
      </c>
    </row>
    <row r="123" spans="1:6" x14ac:dyDescent="0.2">
      <c r="A123" s="214" t="s">
        <v>760</v>
      </c>
      <c r="B123" s="212">
        <v>1.024</v>
      </c>
      <c r="C123" s="212">
        <v>1.0229999999999999</v>
      </c>
      <c r="D123" s="212">
        <v>1.018</v>
      </c>
      <c r="E123" s="212">
        <v>1.02</v>
      </c>
      <c r="F123" s="215" t="s">
        <v>845</v>
      </c>
    </row>
    <row r="124" spans="1:6" x14ac:dyDescent="0.2">
      <c r="A124" s="214" t="s">
        <v>761</v>
      </c>
      <c r="B124" s="212">
        <v>1.024</v>
      </c>
      <c r="C124" s="212">
        <v>1.0229999999999999</v>
      </c>
      <c r="D124" s="212">
        <v>1.018</v>
      </c>
      <c r="E124" s="212">
        <v>1.02</v>
      </c>
      <c r="F124" s="215" t="s">
        <v>845</v>
      </c>
    </row>
    <row r="125" spans="1:6" x14ac:dyDescent="0.2">
      <c r="A125" s="214" t="s">
        <v>762</v>
      </c>
      <c r="B125" s="212">
        <v>1.024</v>
      </c>
      <c r="C125" s="212">
        <v>1.0229999999999999</v>
      </c>
      <c r="D125" s="212">
        <v>1.018</v>
      </c>
      <c r="E125" s="212">
        <v>1.02</v>
      </c>
      <c r="F125" s="215" t="s">
        <v>845</v>
      </c>
    </row>
    <row r="126" spans="1:6" x14ac:dyDescent="0.2">
      <c r="A126" s="214" t="s">
        <v>763</v>
      </c>
      <c r="B126" s="212">
        <v>1.024</v>
      </c>
      <c r="C126" s="212">
        <v>1.0229999999999999</v>
      </c>
      <c r="D126" s="212">
        <v>1.018</v>
      </c>
      <c r="E126" s="212">
        <v>1.02</v>
      </c>
      <c r="F126" s="215" t="s">
        <v>845</v>
      </c>
    </row>
    <row r="127" spans="1:6" x14ac:dyDescent="0.2">
      <c r="A127" s="214" t="s">
        <v>764</v>
      </c>
      <c r="B127" s="212">
        <v>1.024</v>
      </c>
      <c r="C127" s="212">
        <v>1.0229999999999999</v>
      </c>
      <c r="D127" s="212">
        <v>1.018</v>
      </c>
      <c r="E127" s="212">
        <v>1.02</v>
      </c>
      <c r="F127" s="215" t="s">
        <v>845</v>
      </c>
    </row>
    <row r="128" spans="1:6" x14ac:dyDescent="0.2">
      <c r="A128" s="214" t="s">
        <v>765</v>
      </c>
      <c r="B128" s="212">
        <v>1.032</v>
      </c>
      <c r="C128" s="212">
        <v>1.0309999999999999</v>
      </c>
      <c r="D128" s="212">
        <v>1.026</v>
      </c>
      <c r="E128" s="212">
        <v>1.028</v>
      </c>
      <c r="F128" s="215" t="s">
        <v>845</v>
      </c>
    </row>
    <row r="129" spans="1:6" x14ac:dyDescent="0.2">
      <c r="A129" s="214" t="s">
        <v>766</v>
      </c>
      <c r="B129" s="212">
        <v>1.024</v>
      </c>
      <c r="C129" s="212">
        <v>1.0229999999999999</v>
      </c>
      <c r="D129" s="212">
        <v>1.018</v>
      </c>
      <c r="E129" s="212">
        <v>1.02</v>
      </c>
      <c r="F129" s="215" t="s">
        <v>845</v>
      </c>
    </row>
    <row r="130" spans="1:6" x14ac:dyDescent="0.2">
      <c r="A130" s="214" t="s">
        <v>767</v>
      </c>
      <c r="B130" s="212">
        <v>1.024</v>
      </c>
      <c r="C130" s="212">
        <v>1.0229999999999999</v>
      </c>
      <c r="D130" s="212">
        <v>1.018</v>
      </c>
      <c r="E130" s="212">
        <v>1.02</v>
      </c>
      <c r="F130" s="215">
        <v>897</v>
      </c>
    </row>
    <row r="131" spans="1:6" x14ac:dyDescent="0.2">
      <c r="A131" s="214" t="s">
        <v>768</v>
      </c>
      <c r="B131" s="212">
        <v>1.0389999999999999</v>
      </c>
      <c r="C131" s="212">
        <v>1.0389999999999999</v>
      </c>
      <c r="D131" s="212">
        <v>1.0349999999999999</v>
      </c>
      <c r="E131" s="212">
        <v>1.0349999999999999</v>
      </c>
      <c r="F131" s="215" t="s">
        <v>845</v>
      </c>
    </row>
    <row r="132" spans="1:6" x14ac:dyDescent="0.2">
      <c r="A132" s="214" t="s">
        <v>769</v>
      </c>
      <c r="B132" s="212">
        <v>1.024</v>
      </c>
      <c r="C132" s="212">
        <v>1.0229999999999999</v>
      </c>
      <c r="D132" s="212">
        <v>1.018</v>
      </c>
      <c r="E132" s="212">
        <v>1.02</v>
      </c>
      <c r="F132" s="215" t="s">
        <v>845</v>
      </c>
    </row>
    <row r="133" spans="1:6" x14ac:dyDescent="0.2">
      <c r="A133" s="214" t="s">
        <v>770</v>
      </c>
      <c r="B133" s="212">
        <v>1.024</v>
      </c>
      <c r="C133" s="212">
        <v>1.0229999999999999</v>
      </c>
      <c r="D133" s="212">
        <v>1.018</v>
      </c>
      <c r="E133" s="212">
        <v>1.02</v>
      </c>
      <c r="F133" s="215" t="s">
        <v>845</v>
      </c>
    </row>
    <row r="134" spans="1:6" x14ac:dyDescent="0.2">
      <c r="A134" s="214" t="s">
        <v>771</v>
      </c>
      <c r="B134" s="212">
        <v>1.01</v>
      </c>
      <c r="C134" s="212">
        <v>1.0089999999999999</v>
      </c>
      <c r="D134" s="212">
        <v>1.006</v>
      </c>
      <c r="E134" s="212">
        <v>1.008</v>
      </c>
      <c r="F134" s="215" t="s">
        <v>845</v>
      </c>
    </row>
    <row r="135" spans="1:6" x14ac:dyDescent="0.2">
      <c r="A135" s="214" t="s">
        <v>772</v>
      </c>
      <c r="B135" s="212">
        <v>1.024</v>
      </c>
      <c r="C135" s="212">
        <v>1.0229999999999999</v>
      </c>
      <c r="D135" s="212">
        <v>1.018</v>
      </c>
      <c r="E135" s="212">
        <v>1.02</v>
      </c>
      <c r="F135" s="215" t="s">
        <v>845</v>
      </c>
    </row>
    <row r="136" spans="1:6" x14ac:dyDescent="0.2">
      <c r="A136" s="214" t="s">
        <v>773</v>
      </c>
      <c r="B136" s="212">
        <v>1.024</v>
      </c>
      <c r="C136" s="212">
        <v>1.0229999999999999</v>
      </c>
      <c r="D136" s="212">
        <v>1.018</v>
      </c>
      <c r="E136" s="212">
        <v>1.02</v>
      </c>
      <c r="F136" s="215" t="s">
        <v>845</v>
      </c>
    </row>
    <row r="137" spans="1:6" x14ac:dyDescent="0.2">
      <c r="A137" s="214" t="s">
        <v>774</v>
      </c>
      <c r="B137" s="212">
        <v>1.024</v>
      </c>
      <c r="C137" s="212">
        <v>1.0229999999999999</v>
      </c>
      <c r="D137" s="212">
        <v>1.018</v>
      </c>
      <c r="E137" s="212">
        <v>1.02</v>
      </c>
      <c r="F137" s="215" t="s">
        <v>845</v>
      </c>
    </row>
    <row r="138" spans="1:6" x14ac:dyDescent="0.2">
      <c r="A138" s="214" t="s">
        <v>775</v>
      </c>
      <c r="B138" s="212">
        <v>1.024</v>
      </c>
      <c r="C138" s="212">
        <v>1.0229999999999999</v>
      </c>
      <c r="D138" s="212">
        <v>1.018</v>
      </c>
      <c r="E138" s="212">
        <v>1.02</v>
      </c>
      <c r="F138" s="215" t="s">
        <v>845</v>
      </c>
    </row>
    <row r="139" spans="1:6" x14ac:dyDescent="0.2">
      <c r="A139" s="214" t="s">
        <v>776</v>
      </c>
      <c r="B139" s="212">
        <v>1.024</v>
      </c>
      <c r="C139" s="212">
        <v>1.0229999999999999</v>
      </c>
      <c r="D139" s="212">
        <v>1.018</v>
      </c>
      <c r="E139" s="212">
        <v>1.02</v>
      </c>
      <c r="F139" s="215" t="s">
        <v>845</v>
      </c>
    </row>
    <row r="140" spans="1:6" x14ac:dyDescent="0.2">
      <c r="A140" s="214" t="s">
        <v>777</v>
      </c>
      <c r="B140" s="212">
        <v>1.024</v>
      </c>
      <c r="C140" s="212">
        <v>1.0229999999999999</v>
      </c>
      <c r="D140" s="212">
        <v>1.018</v>
      </c>
      <c r="E140" s="212">
        <v>1.02</v>
      </c>
      <c r="F140" s="215" t="s">
        <v>845</v>
      </c>
    </row>
    <row r="141" spans="1:6" x14ac:dyDescent="0.2">
      <c r="A141" s="214" t="s">
        <v>778</v>
      </c>
      <c r="B141" s="212">
        <v>1.024</v>
      </c>
      <c r="C141" s="212">
        <v>1.0229999999999999</v>
      </c>
      <c r="D141" s="212">
        <v>1.018</v>
      </c>
      <c r="E141" s="212">
        <v>1.02</v>
      </c>
      <c r="F141" s="215" t="s">
        <v>845</v>
      </c>
    </row>
    <row r="142" spans="1:6" x14ac:dyDescent="0.2">
      <c r="A142" s="214" t="s">
        <v>779</v>
      </c>
      <c r="B142" s="212">
        <v>1.024</v>
      </c>
      <c r="C142" s="212">
        <v>1.0229999999999999</v>
      </c>
      <c r="D142" s="212">
        <v>1.018</v>
      </c>
      <c r="E142" s="212">
        <v>1.02</v>
      </c>
      <c r="F142" s="215">
        <v>898</v>
      </c>
    </row>
    <row r="143" spans="1:6" x14ac:dyDescent="0.2">
      <c r="A143" s="214" t="s">
        <v>780</v>
      </c>
      <c r="B143" s="212">
        <v>1.024</v>
      </c>
      <c r="C143" s="212">
        <v>1.0229999999999999</v>
      </c>
      <c r="D143" s="212">
        <v>1.018</v>
      </c>
      <c r="E143" s="212">
        <v>1.02</v>
      </c>
      <c r="F143" s="215" t="s">
        <v>845</v>
      </c>
    </row>
    <row r="144" spans="1:6" x14ac:dyDescent="0.2">
      <c r="A144" s="214" t="s">
        <v>781</v>
      </c>
      <c r="B144" s="212">
        <v>1.024</v>
      </c>
      <c r="C144" s="212">
        <v>1.0229999999999999</v>
      </c>
      <c r="D144" s="212">
        <v>1.018</v>
      </c>
      <c r="E144" s="212">
        <v>1.02</v>
      </c>
      <c r="F144" s="215">
        <v>896</v>
      </c>
    </row>
    <row r="145" spans="1:6" x14ac:dyDescent="0.2">
      <c r="A145" s="217" t="s">
        <v>782</v>
      </c>
      <c r="B145" s="218">
        <v>1.024</v>
      </c>
      <c r="C145" s="218">
        <v>1.0229999999999999</v>
      </c>
      <c r="D145" s="218">
        <v>1.018</v>
      </c>
      <c r="E145" s="218">
        <v>1.02</v>
      </c>
      <c r="F145" s="219" t="s">
        <v>845</v>
      </c>
    </row>
    <row r="146" spans="1:6" x14ac:dyDescent="0.2">
      <c r="A146" s="214" t="s">
        <v>783</v>
      </c>
      <c r="B146" s="212">
        <v>1.024</v>
      </c>
      <c r="C146" s="212">
        <v>1.0229999999999999</v>
      </c>
      <c r="D146" s="212">
        <v>1.018</v>
      </c>
      <c r="E146" s="212">
        <v>1.02</v>
      </c>
      <c r="F146" s="215" t="s">
        <v>845</v>
      </c>
    </row>
    <row r="147" spans="1:6" x14ac:dyDescent="0.2">
      <c r="A147" s="214" t="s">
        <v>784</v>
      </c>
      <c r="B147" s="212">
        <v>1.024</v>
      </c>
      <c r="C147" s="212">
        <v>1.0229999999999999</v>
      </c>
      <c r="D147" s="212">
        <v>1.018</v>
      </c>
      <c r="E147" s="212">
        <v>1.02</v>
      </c>
      <c r="F147" s="215" t="s">
        <v>845</v>
      </c>
    </row>
    <row r="148" spans="1:6" x14ac:dyDescent="0.2">
      <c r="A148" s="15"/>
      <c r="B148" s="15"/>
      <c r="C148" s="15"/>
      <c r="D148" s="15"/>
      <c r="E148" s="15"/>
      <c r="F148" s="15"/>
    </row>
    <row r="149" spans="1:6" ht="21.95" customHeight="1" x14ac:dyDescent="0.2">
      <c r="A149" s="281" t="s">
        <v>534</v>
      </c>
      <c r="B149" s="281"/>
      <c r="C149" s="281"/>
      <c r="D149" s="281"/>
      <c r="E149" s="281"/>
      <c r="F149" s="281"/>
    </row>
    <row r="150" spans="1:6" ht="21.95" customHeight="1" x14ac:dyDescent="0.2">
      <c r="A150" s="281" t="s">
        <v>64</v>
      </c>
      <c r="B150" s="281"/>
      <c r="C150" s="281"/>
      <c r="D150" s="281"/>
      <c r="E150" s="281"/>
      <c r="F150" s="281"/>
    </row>
    <row r="151" spans="1:6" ht="21.95" customHeight="1" x14ac:dyDescent="0.2">
      <c r="A151" s="24" t="s">
        <v>62</v>
      </c>
      <c r="B151" s="24" t="s">
        <v>57</v>
      </c>
      <c r="C151" s="24" t="s">
        <v>58</v>
      </c>
      <c r="D151" s="24" t="s">
        <v>59</v>
      </c>
      <c r="E151" s="24" t="s">
        <v>60</v>
      </c>
      <c r="F151" s="24" t="s">
        <v>61</v>
      </c>
    </row>
    <row r="152" spans="1:6" x14ac:dyDescent="0.2">
      <c r="A152" s="211" t="s">
        <v>785</v>
      </c>
      <c r="B152" s="212">
        <v>1.01</v>
      </c>
      <c r="C152" s="212">
        <v>1.0089999999999999</v>
      </c>
      <c r="D152" s="212">
        <v>1.006</v>
      </c>
      <c r="E152" s="212">
        <v>1.008</v>
      </c>
      <c r="F152" s="216">
        <v>591</v>
      </c>
    </row>
    <row r="153" spans="1:6" x14ac:dyDescent="0.2">
      <c r="A153" s="211" t="s">
        <v>786</v>
      </c>
      <c r="B153" s="212">
        <v>1.0489999999999999</v>
      </c>
      <c r="C153" s="212">
        <v>1.048</v>
      </c>
      <c r="D153" s="212">
        <v>1.0449999999999999</v>
      </c>
      <c r="E153" s="212">
        <v>1.044</v>
      </c>
      <c r="F153" s="216">
        <v>592</v>
      </c>
    </row>
    <row r="154" spans="1:6" x14ac:dyDescent="0.2">
      <c r="A154" s="211" t="s">
        <v>787</v>
      </c>
      <c r="B154" s="212">
        <v>1.0009999999999999</v>
      </c>
      <c r="C154" s="212">
        <v>1.0089999999999999</v>
      </c>
      <c r="D154" s="212">
        <v>1.006</v>
      </c>
      <c r="E154" s="212">
        <v>1.008</v>
      </c>
      <c r="F154" s="216">
        <v>601</v>
      </c>
    </row>
    <row r="155" spans="1:6" x14ac:dyDescent="0.2">
      <c r="A155" s="211" t="s">
        <v>788</v>
      </c>
      <c r="B155" s="212">
        <v>1.0169999999999999</v>
      </c>
      <c r="C155" s="212">
        <v>1.016</v>
      </c>
      <c r="D155" s="212">
        <v>1.0149999999999999</v>
      </c>
      <c r="E155" s="212">
        <v>1.0149999999999999</v>
      </c>
      <c r="F155" s="216">
        <v>617</v>
      </c>
    </row>
    <row r="156" spans="1:6" x14ac:dyDescent="0.2">
      <c r="A156" s="211" t="s">
        <v>789</v>
      </c>
      <c r="B156" s="212">
        <v>1.026</v>
      </c>
      <c r="C156" s="212">
        <v>1.026</v>
      </c>
      <c r="D156" s="212">
        <v>1.026</v>
      </c>
      <c r="E156" s="212">
        <v>1.026</v>
      </c>
      <c r="F156" s="216">
        <v>618</v>
      </c>
    </row>
    <row r="157" spans="1:6" x14ac:dyDescent="0.2">
      <c r="A157" s="211" t="s">
        <v>790</v>
      </c>
      <c r="B157" s="212">
        <v>1.006</v>
      </c>
      <c r="C157" s="212">
        <v>1.006</v>
      </c>
      <c r="D157" s="212">
        <v>1.0069999999999999</v>
      </c>
      <c r="E157" s="212">
        <v>1.0069999999999999</v>
      </c>
      <c r="F157" s="216">
        <v>619</v>
      </c>
    </row>
    <row r="158" spans="1:6" x14ac:dyDescent="0.2">
      <c r="A158" s="211" t="s">
        <v>791</v>
      </c>
      <c r="B158" s="212">
        <v>1.024</v>
      </c>
      <c r="C158" s="212">
        <v>1.0229999999999999</v>
      </c>
      <c r="D158" s="212">
        <v>1.018</v>
      </c>
      <c r="E158" s="212">
        <v>1.02</v>
      </c>
      <c r="F158" s="216">
        <v>621</v>
      </c>
    </row>
    <row r="159" spans="1:6" x14ac:dyDescent="0.2">
      <c r="A159" s="211" t="s">
        <v>792</v>
      </c>
      <c r="B159" s="212">
        <v>1.024</v>
      </c>
      <c r="C159" s="212">
        <v>1.0229999999999999</v>
      </c>
      <c r="D159" s="212">
        <v>1.018</v>
      </c>
      <c r="E159" s="212">
        <v>1.02</v>
      </c>
      <c r="F159" s="216">
        <v>633</v>
      </c>
    </row>
    <row r="160" spans="1:6" x14ac:dyDescent="0.2">
      <c r="A160" s="211" t="s">
        <v>793</v>
      </c>
      <c r="B160" s="212">
        <v>1.0029999999999999</v>
      </c>
      <c r="C160" s="212">
        <v>1.0029999999999999</v>
      </c>
      <c r="D160" s="212">
        <v>1.0029999999999999</v>
      </c>
      <c r="E160" s="212">
        <v>1.0029999999999999</v>
      </c>
      <c r="F160" s="216">
        <v>636</v>
      </c>
    </row>
    <row r="161" spans="1:6" x14ac:dyDescent="0.2">
      <c r="A161" s="211" t="s">
        <v>794</v>
      </c>
      <c r="B161" s="212">
        <v>1.024</v>
      </c>
      <c r="C161" s="212">
        <v>1.0229999999999999</v>
      </c>
      <c r="D161" s="212">
        <v>1.018</v>
      </c>
      <c r="E161" s="212">
        <v>1.02</v>
      </c>
      <c r="F161" s="216">
        <v>642</v>
      </c>
    </row>
    <row r="162" spans="1:6" x14ac:dyDescent="0.2">
      <c r="A162" s="211" t="s">
        <v>795</v>
      </c>
      <c r="B162" s="212">
        <v>1.024</v>
      </c>
      <c r="C162" s="212">
        <v>1.0229999999999999</v>
      </c>
      <c r="D162" s="212">
        <v>1.018</v>
      </c>
      <c r="E162" s="212">
        <v>1.02</v>
      </c>
      <c r="F162" s="216">
        <v>643</v>
      </c>
    </row>
    <row r="163" spans="1:6" x14ac:dyDescent="0.2">
      <c r="A163" s="211" t="s">
        <v>796</v>
      </c>
      <c r="B163" s="212">
        <v>1.024</v>
      </c>
      <c r="C163" s="212">
        <v>1.0229999999999999</v>
      </c>
      <c r="D163" s="212">
        <v>1.018</v>
      </c>
      <c r="E163" s="212">
        <v>1.02</v>
      </c>
      <c r="F163" s="216">
        <v>644</v>
      </c>
    </row>
    <row r="164" spans="1:6" x14ac:dyDescent="0.2">
      <c r="A164" s="211" t="s">
        <v>797</v>
      </c>
      <c r="B164" s="212">
        <v>1.024</v>
      </c>
      <c r="C164" s="212">
        <v>1.0229999999999999</v>
      </c>
      <c r="D164" s="212">
        <v>1.018</v>
      </c>
      <c r="E164" s="212">
        <v>1.02</v>
      </c>
      <c r="F164" s="216">
        <v>645</v>
      </c>
    </row>
    <row r="165" spans="1:6" x14ac:dyDescent="0.2">
      <c r="A165" s="211" t="s">
        <v>798</v>
      </c>
      <c r="B165" s="212">
        <v>1.024</v>
      </c>
      <c r="C165" s="212">
        <v>1.0229999999999999</v>
      </c>
      <c r="D165" s="212">
        <v>1.018</v>
      </c>
      <c r="E165" s="212">
        <v>1.02</v>
      </c>
      <c r="F165" s="216">
        <v>646</v>
      </c>
    </row>
    <row r="166" spans="1:6" x14ac:dyDescent="0.2">
      <c r="A166" s="211" t="s">
        <v>799</v>
      </c>
      <c r="B166" s="212">
        <v>1.0489999999999999</v>
      </c>
      <c r="C166" s="212">
        <v>1.048</v>
      </c>
      <c r="D166" s="212">
        <v>1.0449999999999999</v>
      </c>
      <c r="E166" s="212">
        <v>1.044</v>
      </c>
      <c r="F166" s="216">
        <v>647</v>
      </c>
    </row>
    <row r="167" spans="1:6" x14ac:dyDescent="0.2">
      <c r="A167" s="211" t="s">
        <v>800</v>
      </c>
      <c r="B167" s="212">
        <v>1.01</v>
      </c>
      <c r="C167" s="212">
        <v>1.0089999999999999</v>
      </c>
      <c r="D167" s="212">
        <v>1.006</v>
      </c>
      <c r="E167" s="212">
        <v>1.008</v>
      </c>
      <c r="F167" s="216">
        <v>648</v>
      </c>
    </row>
    <row r="168" spans="1:6" x14ac:dyDescent="0.2">
      <c r="A168" s="211" t="s">
        <v>801</v>
      </c>
      <c r="B168" s="212">
        <v>1.01</v>
      </c>
      <c r="C168" s="212">
        <v>1.0089999999999999</v>
      </c>
      <c r="D168" s="212">
        <v>1.006</v>
      </c>
      <c r="E168" s="212">
        <v>1.008</v>
      </c>
      <c r="F168" s="216">
        <v>649</v>
      </c>
    </row>
    <row r="169" spans="1:6" x14ac:dyDescent="0.2">
      <c r="A169" s="211" t="s">
        <v>802</v>
      </c>
      <c r="B169" s="212">
        <v>1.03</v>
      </c>
      <c r="C169" s="212">
        <v>1.03</v>
      </c>
      <c r="D169" s="212">
        <v>1.0309999999999999</v>
      </c>
      <c r="E169" s="212">
        <v>1.0309999999999999</v>
      </c>
      <c r="F169" s="216">
        <v>650</v>
      </c>
    </row>
    <row r="170" spans="1:6" x14ac:dyDescent="0.2">
      <c r="A170" s="211" t="s">
        <v>803</v>
      </c>
      <c r="B170" s="212">
        <v>1.137</v>
      </c>
      <c r="C170" s="212">
        <v>1.1379999999999999</v>
      </c>
      <c r="D170" s="212">
        <v>1.139</v>
      </c>
      <c r="E170" s="212">
        <v>1.139</v>
      </c>
      <c r="F170" s="216">
        <v>651</v>
      </c>
    </row>
    <row r="171" spans="1:6" x14ac:dyDescent="0.2">
      <c r="A171" s="211" t="s">
        <v>804</v>
      </c>
      <c r="B171" s="212">
        <v>1.1439999999999999</v>
      </c>
      <c r="C171" s="212">
        <v>1.143</v>
      </c>
      <c r="D171" s="212">
        <v>1.143</v>
      </c>
      <c r="E171" s="212">
        <v>1.1459999999999999</v>
      </c>
      <c r="F171" s="216">
        <v>652</v>
      </c>
    </row>
    <row r="172" spans="1:6" x14ac:dyDescent="0.2">
      <c r="A172" s="211" t="s">
        <v>805</v>
      </c>
      <c r="B172" s="212">
        <v>1.131</v>
      </c>
      <c r="C172" s="212">
        <v>1.131</v>
      </c>
      <c r="D172" s="212">
        <v>1.145</v>
      </c>
      <c r="E172" s="212">
        <v>1.1479999999999999</v>
      </c>
      <c r="F172" s="216">
        <v>653</v>
      </c>
    </row>
    <row r="173" spans="1:6" x14ac:dyDescent="0.2">
      <c r="A173" s="211" t="s">
        <v>806</v>
      </c>
      <c r="B173" s="212">
        <v>1.032</v>
      </c>
      <c r="C173" s="212">
        <v>1.0309999999999999</v>
      </c>
      <c r="D173" s="212">
        <v>1.026</v>
      </c>
      <c r="E173" s="212">
        <v>1.028</v>
      </c>
      <c r="F173" s="216">
        <v>658</v>
      </c>
    </row>
    <row r="174" spans="1:6" x14ac:dyDescent="0.2">
      <c r="A174" s="211" t="s">
        <v>807</v>
      </c>
      <c r="B174" s="212">
        <v>1.121</v>
      </c>
      <c r="C174" s="212">
        <v>1.121</v>
      </c>
      <c r="D174" s="212">
        <v>1.119</v>
      </c>
      <c r="E174" s="212">
        <v>1.119</v>
      </c>
      <c r="F174" s="216">
        <v>659</v>
      </c>
    </row>
    <row r="175" spans="1:6" x14ac:dyDescent="0.2">
      <c r="A175" s="211" t="s">
        <v>808</v>
      </c>
      <c r="B175" s="212">
        <v>1.129</v>
      </c>
      <c r="C175" s="212">
        <v>1.1259999999999999</v>
      </c>
      <c r="D175" s="212">
        <v>1.1299999999999999</v>
      </c>
      <c r="E175" s="212">
        <v>1.1299999999999999</v>
      </c>
      <c r="F175" s="216">
        <v>660</v>
      </c>
    </row>
    <row r="176" spans="1:6" x14ac:dyDescent="0.2">
      <c r="A176" s="211" t="s">
        <v>809</v>
      </c>
      <c r="B176" s="212">
        <v>0.997</v>
      </c>
      <c r="C176" s="212">
        <v>0.997</v>
      </c>
      <c r="D176" s="212">
        <v>0.997</v>
      </c>
      <c r="E176" s="212">
        <v>0.998</v>
      </c>
      <c r="F176" s="216">
        <v>661</v>
      </c>
    </row>
    <row r="177" spans="1:6" x14ac:dyDescent="0.2">
      <c r="A177" s="211" t="s">
        <v>810</v>
      </c>
      <c r="B177" s="212">
        <v>1.042</v>
      </c>
      <c r="C177" s="212">
        <v>1.0409999999999999</v>
      </c>
      <c r="D177" s="212">
        <v>1.0409999999999999</v>
      </c>
      <c r="E177" s="212">
        <v>1.042</v>
      </c>
      <c r="F177" s="216">
        <v>662</v>
      </c>
    </row>
    <row r="178" spans="1:6" x14ac:dyDescent="0.2">
      <c r="A178" s="211" t="s">
        <v>811</v>
      </c>
      <c r="B178" s="212">
        <v>1.0089999999999999</v>
      </c>
      <c r="C178" s="212">
        <v>1.0089999999999999</v>
      </c>
      <c r="D178" s="212">
        <v>1.0109999999999999</v>
      </c>
      <c r="E178" s="212">
        <v>1.012</v>
      </c>
      <c r="F178" s="216">
        <v>663</v>
      </c>
    </row>
    <row r="179" spans="1:6" x14ac:dyDescent="0.2">
      <c r="A179" s="211" t="s">
        <v>812</v>
      </c>
      <c r="B179" s="212">
        <v>1.0189999999999999</v>
      </c>
      <c r="C179" s="212">
        <v>1.0209999999999999</v>
      </c>
      <c r="D179" s="212">
        <v>1.0189999999999999</v>
      </c>
      <c r="E179" s="212">
        <v>1.0209999999999999</v>
      </c>
      <c r="F179" s="216">
        <v>664</v>
      </c>
    </row>
    <row r="180" spans="1:6" x14ac:dyDescent="0.2">
      <c r="A180" s="211" t="s">
        <v>813</v>
      </c>
      <c r="B180" s="212">
        <v>1.026</v>
      </c>
      <c r="C180" s="212">
        <v>1.026</v>
      </c>
      <c r="D180" s="212">
        <v>1.026</v>
      </c>
      <c r="E180" s="212">
        <v>1.026</v>
      </c>
      <c r="F180" s="216">
        <v>665</v>
      </c>
    </row>
    <row r="181" spans="1:6" x14ac:dyDescent="0.2">
      <c r="A181" s="211" t="s">
        <v>814</v>
      </c>
      <c r="B181" s="212">
        <v>1.056</v>
      </c>
      <c r="C181" s="212">
        <v>1.0569999999999999</v>
      </c>
      <c r="D181" s="212">
        <v>1.0569999999999999</v>
      </c>
      <c r="E181" s="212">
        <v>1.0569999999999999</v>
      </c>
      <c r="F181" s="216">
        <v>666</v>
      </c>
    </row>
    <row r="182" spans="1:6" x14ac:dyDescent="0.2">
      <c r="A182" s="211" t="s">
        <v>713</v>
      </c>
      <c r="B182" s="212">
        <v>1.0669999999999999</v>
      </c>
      <c r="C182" s="212">
        <v>1.069</v>
      </c>
      <c r="D182" s="212">
        <v>1.07</v>
      </c>
      <c r="E182" s="212">
        <v>1.07</v>
      </c>
      <c r="F182" s="216">
        <v>667</v>
      </c>
    </row>
    <row r="183" spans="1:6" x14ac:dyDescent="0.2">
      <c r="A183" s="211" t="s">
        <v>815</v>
      </c>
      <c r="B183" s="212">
        <v>1.0489999999999999</v>
      </c>
      <c r="C183" s="212">
        <v>1.05</v>
      </c>
      <c r="D183" s="212">
        <v>1.0509999999999999</v>
      </c>
      <c r="E183" s="212">
        <v>1.0509999999999999</v>
      </c>
      <c r="F183" s="216">
        <v>668</v>
      </c>
    </row>
    <row r="184" spans="1:6" x14ac:dyDescent="0.2">
      <c r="A184" s="211" t="s">
        <v>816</v>
      </c>
      <c r="B184" s="212">
        <v>1.032</v>
      </c>
      <c r="C184" s="212">
        <v>1.034</v>
      </c>
      <c r="D184" s="212">
        <v>1.032</v>
      </c>
      <c r="E184" s="212">
        <v>1.032</v>
      </c>
      <c r="F184" s="216">
        <v>670</v>
      </c>
    </row>
    <row r="185" spans="1:6" x14ac:dyDescent="0.2">
      <c r="A185" s="211" t="s">
        <v>817</v>
      </c>
      <c r="B185" s="212">
        <v>1.01</v>
      </c>
      <c r="C185" s="212">
        <v>1.0089999999999999</v>
      </c>
      <c r="D185" s="212">
        <v>1.006</v>
      </c>
      <c r="E185" s="212">
        <v>1.008</v>
      </c>
      <c r="F185" s="216">
        <v>674</v>
      </c>
    </row>
    <row r="186" spans="1:6" x14ac:dyDescent="0.2">
      <c r="A186" s="211" t="s">
        <v>818</v>
      </c>
      <c r="B186" s="212">
        <v>1.024</v>
      </c>
      <c r="C186" s="212">
        <v>1.0229999999999999</v>
      </c>
      <c r="D186" s="212">
        <v>1.018</v>
      </c>
      <c r="E186" s="212">
        <v>1.02</v>
      </c>
      <c r="F186" s="216">
        <v>675</v>
      </c>
    </row>
    <row r="187" spans="1:6" x14ac:dyDescent="0.2">
      <c r="A187" s="211" t="s">
        <v>819</v>
      </c>
      <c r="B187" s="212">
        <v>1.024</v>
      </c>
      <c r="C187" s="212">
        <v>1.0229999999999999</v>
      </c>
      <c r="D187" s="212">
        <v>1.018</v>
      </c>
      <c r="E187" s="212">
        <v>1.02</v>
      </c>
      <c r="F187" s="216">
        <v>676</v>
      </c>
    </row>
    <row r="188" spans="1:6" x14ac:dyDescent="0.2">
      <c r="A188" s="211" t="s">
        <v>820</v>
      </c>
      <c r="B188" s="212">
        <v>1.01</v>
      </c>
      <c r="C188" s="212">
        <v>1.0089999999999999</v>
      </c>
      <c r="D188" s="212">
        <v>1.006</v>
      </c>
      <c r="E188" s="212">
        <v>1.008</v>
      </c>
      <c r="F188" s="216">
        <v>677</v>
      </c>
    </row>
    <row r="189" spans="1:6" x14ac:dyDescent="0.2">
      <c r="A189" s="211" t="s">
        <v>821</v>
      </c>
      <c r="B189" s="212">
        <v>1.016</v>
      </c>
      <c r="C189" s="212">
        <v>1.0169999999999999</v>
      </c>
      <c r="D189" s="212">
        <v>1.0169999999999999</v>
      </c>
      <c r="E189" s="212">
        <v>1.0169999999999999</v>
      </c>
      <c r="F189" s="216">
        <v>678</v>
      </c>
    </row>
    <row r="190" spans="1:6" x14ac:dyDescent="0.2">
      <c r="A190" s="211" t="s">
        <v>822</v>
      </c>
      <c r="B190" s="212">
        <v>1.0389999999999999</v>
      </c>
      <c r="C190" s="212">
        <v>1.0389999999999999</v>
      </c>
      <c r="D190" s="212">
        <v>1.04</v>
      </c>
      <c r="E190" s="212">
        <v>1.04</v>
      </c>
      <c r="F190" s="216">
        <v>679</v>
      </c>
    </row>
    <row r="191" spans="1:6" x14ac:dyDescent="0.2">
      <c r="A191" s="211" t="s">
        <v>823</v>
      </c>
      <c r="B191" s="212">
        <v>1.016</v>
      </c>
      <c r="C191" s="212">
        <v>1.016</v>
      </c>
      <c r="D191" s="212">
        <v>1.016</v>
      </c>
      <c r="E191" s="212">
        <v>1.016</v>
      </c>
      <c r="F191" s="216">
        <v>684</v>
      </c>
    </row>
    <row r="192" spans="1:6" x14ac:dyDescent="0.2">
      <c r="A192" s="211" t="s">
        <v>824</v>
      </c>
      <c r="B192" s="212">
        <v>1.0389999999999999</v>
      </c>
      <c r="C192" s="212">
        <v>1.0389999999999999</v>
      </c>
      <c r="D192" s="212">
        <v>1.0349999999999999</v>
      </c>
      <c r="E192" s="212">
        <v>1.0349999999999999</v>
      </c>
      <c r="F192" s="216">
        <v>685</v>
      </c>
    </row>
    <row r="193" spans="1:6" x14ac:dyDescent="0.2">
      <c r="A193" s="211" t="s">
        <v>825</v>
      </c>
      <c r="B193" s="212">
        <v>1.024</v>
      </c>
      <c r="C193" s="212">
        <v>1.0229999999999999</v>
      </c>
      <c r="D193" s="212">
        <v>1.018</v>
      </c>
      <c r="E193" s="212">
        <v>1.02</v>
      </c>
      <c r="F193" s="216">
        <v>686</v>
      </c>
    </row>
    <row r="194" spans="1:6" x14ac:dyDescent="0.2">
      <c r="A194" s="211" t="s">
        <v>826</v>
      </c>
      <c r="B194" s="212">
        <v>1.024</v>
      </c>
      <c r="C194" s="212">
        <v>1.0229999999999999</v>
      </c>
      <c r="D194" s="212">
        <v>1.018</v>
      </c>
      <c r="E194" s="212">
        <v>1.02</v>
      </c>
      <c r="F194" s="216">
        <v>687</v>
      </c>
    </row>
    <row r="195" spans="1:6" x14ac:dyDescent="0.2">
      <c r="A195" s="211" t="s">
        <v>827</v>
      </c>
      <c r="B195" s="212">
        <v>1.0389999999999999</v>
      </c>
      <c r="C195" s="212">
        <v>1.0389999999999999</v>
      </c>
      <c r="D195" s="212">
        <v>1.0349999999999999</v>
      </c>
      <c r="E195" s="212">
        <v>1.0349999999999999</v>
      </c>
      <c r="F195" s="216">
        <v>788</v>
      </c>
    </row>
    <row r="196" spans="1:6" x14ac:dyDescent="0.2">
      <c r="A196" s="211" t="s">
        <v>828</v>
      </c>
      <c r="B196" s="212">
        <v>1.024</v>
      </c>
      <c r="C196" s="212">
        <v>1.0229999999999999</v>
      </c>
      <c r="D196" s="212">
        <v>1.018</v>
      </c>
      <c r="E196" s="212">
        <v>1.02</v>
      </c>
      <c r="F196" s="216">
        <v>790</v>
      </c>
    </row>
    <row r="197" spans="1:6" x14ac:dyDescent="0.2">
      <c r="A197" s="211" t="s">
        <v>829</v>
      </c>
      <c r="B197" s="212">
        <v>1.024</v>
      </c>
      <c r="C197" s="212">
        <v>1.0229999999999999</v>
      </c>
      <c r="D197" s="212">
        <v>1.018</v>
      </c>
      <c r="E197" s="212">
        <v>1.02</v>
      </c>
      <c r="F197" s="216">
        <v>791</v>
      </c>
    </row>
    <row r="198" spans="1:6" x14ac:dyDescent="0.2">
      <c r="A198" s="211" t="s">
        <v>830</v>
      </c>
      <c r="B198" s="212">
        <v>1.024</v>
      </c>
      <c r="C198" s="212">
        <v>1.0229999999999999</v>
      </c>
      <c r="D198" s="212">
        <v>1.018</v>
      </c>
      <c r="E198" s="212">
        <v>1.02</v>
      </c>
      <c r="F198" s="216">
        <v>792</v>
      </c>
    </row>
    <row r="199" spans="1:6" x14ac:dyDescent="0.2">
      <c r="A199" s="211" t="s">
        <v>831</v>
      </c>
      <c r="B199" s="212">
        <v>1.024</v>
      </c>
      <c r="C199" s="212">
        <v>1.0229999999999999</v>
      </c>
      <c r="D199" s="212">
        <v>1.018</v>
      </c>
      <c r="E199" s="212">
        <v>1.02</v>
      </c>
      <c r="F199" s="216">
        <v>793</v>
      </c>
    </row>
    <row r="200" spans="1:6" x14ac:dyDescent="0.2">
      <c r="A200" s="211" t="s">
        <v>832</v>
      </c>
      <c r="B200" s="212">
        <v>1.024</v>
      </c>
      <c r="C200" s="212">
        <v>1.0229999999999999</v>
      </c>
      <c r="D200" s="212">
        <v>1.018</v>
      </c>
      <c r="E200" s="212">
        <v>1.02</v>
      </c>
      <c r="F200" s="216">
        <v>940</v>
      </c>
    </row>
    <row r="201" spans="1:6" x14ac:dyDescent="0.2">
      <c r="A201" s="211" t="s">
        <v>833</v>
      </c>
      <c r="B201" s="212">
        <v>1.024</v>
      </c>
      <c r="C201" s="212">
        <v>1.0229999999999999</v>
      </c>
      <c r="D201" s="212">
        <v>1.018</v>
      </c>
      <c r="E201" s="212">
        <v>1.02</v>
      </c>
      <c r="F201" s="216">
        <v>941</v>
      </c>
    </row>
    <row r="202" spans="1:6" x14ac:dyDescent="0.2">
      <c r="A202" s="211" t="s">
        <v>834</v>
      </c>
      <c r="B202" s="212">
        <v>1.024</v>
      </c>
      <c r="C202" s="212">
        <v>1.0229999999999999</v>
      </c>
      <c r="D202" s="212">
        <v>1.018</v>
      </c>
      <c r="E202" s="212">
        <v>1.02</v>
      </c>
      <c r="F202" s="216">
        <v>942</v>
      </c>
    </row>
    <row r="203" spans="1:6" x14ac:dyDescent="0.2">
      <c r="A203" s="211" t="s">
        <v>835</v>
      </c>
      <c r="B203" s="212">
        <v>1.024</v>
      </c>
      <c r="C203" s="212">
        <v>1.0229999999999999</v>
      </c>
      <c r="D203" s="212">
        <v>1.018</v>
      </c>
      <c r="E203" s="212">
        <v>1.02</v>
      </c>
      <c r="F203" s="216">
        <v>943</v>
      </c>
    </row>
    <row r="204" spans="1:6" x14ac:dyDescent="0.2">
      <c r="A204" s="211" t="s">
        <v>836</v>
      </c>
      <c r="B204" s="212">
        <v>1.024</v>
      </c>
      <c r="C204" s="212">
        <v>1.0229999999999999</v>
      </c>
      <c r="D204" s="212">
        <v>1.018</v>
      </c>
      <c r="E204" s="212">
        <v>1.02</v>
      </c>
      <c r="F204" s="216">
        <v>944</v>
      </c>
    </row>
    <row r="205" spans="1:6" x14ac:dyDescent="0.2">
      <c r="A205" s="211" t="s">
        <v>837</v>
      </c>
      <c r="B205" s="212">
        <v>1.024</v>
      </c>
      <c r="C205" s="212">
        <v>1.0229999999999999</v>
      </c>
      <c r="D205" s="212">
        <v>1.018</v>
      </c>
      <c r="E205" s="212">
        <v>1.02</v>
      </c>
      <c r="F205" s="216">
        <v>945</v>
      </c>
    </row>
    <row r="206" spans="1:6" x14ac:dyDescent="0.2">
      <c r="A206" s="211" t="s">
        <v>838</v>
      </c>
      <c r="B206" s="212">
        <v>1.024</v>
      </c>
      <c r="C206" s="212">
        <v>1.0229999999999999</v>
      </c>
      <c r="D206" s="212">
        <v>1.018</v>
      </c>
      <c r="E206" s="212">
        <v>1.02</v>
      </c>
      <c r="F206" s="216">
        <v>946</v>
      </c>
    </row>
    <row r="207" spans="1:6" x14ac:dyDescent="0.2">
      <c r="A207" s="211" t="s">
        <v>839</v>
      </c>
      <c r="B207" s="212">
        <v>1.024</v>
      </c>
      <c r="C207" s="212">
        <v>1.0229999999999999</v>
      </c>
      <c r="D207" s="212">
        <v>1.018</v>
      </c>
      <c r="E207" s="212">
        <v>1.02</v>
      </c>
      <c r="F207" s="216">
        <v>947</v>
      </c>
    </row>
    <row r="208" spans="1:6" x14ac:dyDescent="0.2">
      <c r="A208" s="211" t="s">
        <v>840</v>
      </c>
      <c r="B208" s="212">
        <v>1.024</v>
      </c>
      <c r="C208" s="212">
        <v>1.0229999999999999</v>
      </c>
      <c r="D208" s="212">
        <v>1.018</v>
      </c>
      <c r="E208" s="212">
        <v>1.02</v>
      </c>
      <c r="F208" s="216">
        <v>948</v>
      </c>
    </row>
    <row r="209" spans="1:6" x14ac:dyDescent="0.2">
      <c r="A209" s="211" t="s">
        <v>841</v>
      </c>
      <c r="B209" s="212">
        <v>1.024</v>
      </c>
      <c r="C209" s="212">
        <v>1.0229999999999999</v>
      </c>
      <c r="D209" s="212">
        <v>1.018</v>
      </c>
      <c r="E209" s="212">
        <v>1.02</v>
      </c>
      <c r="F209" s="216">
        <v>949</v>
      </c>
    </row>
    <row r="210" spans="1:6" x14ac:dyDescent="0.2">
      <c r="A210" s="211" t="s">
        <v>842</v>
      </c>
      <c r="B210" s="212">
        <v>0.997</v>
      </c>
      <c r="C210" s="212">
        <v>0.997</v>
      </c>
      <c r="D210" s="212">
        <v>0.998</v>
      </c>
      <c r="E210" s="212">
        <v>0.997</v>
      </c>
      <c r="F210" s="216">
        <v>7051</v>
      </c>
    </row>
    <row r="211" spans="1:6" x14ac:dyDescent="0.2">
      <c r="A211" s="211" t="s">
        <v>843</v>
      </c>
      <c r="B211" s="212">
        <v>1.0049999999999999</v>
      </c>
      <c r="C211" s="212">
        <v>1.0049999999999999</v>
      </c>
      <c r="D211" s="212">
        <v>1.006</v>
      </c>
      <c r="E211" s="212">
        <v>1.0049999999999999</v>
      </c>
      <c r="F211" s="216">
        <v>7159</v>
      </c>
    </row>
    <row r="212" spans="1:6" x14ac:dyDescent="0.2">
      <c r="A212" s="211" t="s">
        <v>844</v>
      </c>
      <c r="B212" s="212">
        <v>1.018</v>
      </c>
      <c r="C212" s="212">
        <v>1.02</v>
      </c>
      <c r="D212" s="212">
        <v>1.0229999999999999</v>
      </c>
      <c r="E212" s="212">
        <v>1.0189999999999999</v>
      </c>
      <c r="F212" s="216">
        <v>7163</v>
      </c>
    </row>
    <row r="213" spans="1:6" x14ac:dyDescent="0.2">
      <c r="A213" s="211" t="s">
        <v>748</v>
      </c>
      <c r="B213" s="212">
        <v>1.024</v>
      </c>
      <c r="C213" s="212">
        <v>1.0229999999999999</v>
      </c>
      <c r="D213" s="212">
        <v>1.018</v>
      </c>
      <c r="E213" s="212">
        <v>1.02</v>
      </c>
      <c r="F213" s="215" t="s">
        <v>845</v>
      </c>
    </row>
    <row r="214" spans="1:6" x14ac:dyDescent="0.2">
      <c r="A214" s="211" t="s">
        <v>749</v>
      </c>
      <c r="B214" s="212">
        <v>1.024</v>
      </c>
      <c r="C214" s="212">
        <v>1.0229999999999999</v>
      </c>
      <c r="D214" s="212">
        <v>1.018</v>
      </c>
      <c r="E214" s="212">
        <v>1.02</v>
      </c>
      <c r="F214" s="215" t="s">
        <v>845</v>
      </c>
    </row>
    <row r="215" spans="1:6" x14ac:dyDescent="0.2">
      <c r="A215" s="211" t="s">
        <v>750</v>
      </c>
      <c r="B215" s="212">
        <v>1.024</v>
      </c>
      <c r="C215" s="212">
        <v>1.0229999999999999</v>
      </c>
      <c r="D215" s="212">
        <v>1.018</v>
      </c>
      <c r="E215" s="212">
        <v>1.02</v>
      </c>
      <c r="F215" s="215" t="s">
        <v>845</v>
      </c>
    </row>
    <row r="216" spans="1:6" x14ac:dyDescent="0.2">
      <c r="A216" s="211" t="s">
        <v>751</v>
      </c>
      <c r="B216" s="212">
        <v>1.024</v>
      </c>
      <c r="C216" s="212">
        <v>1.0229999999999999</v>
      </c>
      <c r="D216" s="212">
        <v>1.018</v>
      </c>
      <c r="E216" s="212">
        <v>1.02</v>
      </c>
      <c r="F216" s="215" t="s">
        <v>845</v>
      </c>
    </row>
    <row r="217" spans="1:6" x14ac:dyDescent="0.2">
      <c r="A217" s="211" t="s">
        <v>752</v>
      </c>
      <c r="B217" s="212">
        <v>1.024</v>
      </c>
      <c r="C217" s="212">
        <v>1.0229999999999999</v>
      </c>
      <c r="D217" s="212">
        <v>1.018</v>
      </c>
      <c r="E217" s="212">
        <v>1.02</v>
      </c>
      <c r="F217" s="215" t="s">
        <v>845</v>
      </c>
    </row>
    <row r="218" spans="1:6" x14ac:dyDescent="0.2">
      <c r="A218" s="211" t="s">
        <v>753</v>
      </c>
      <c r="B218" s="212">
        <v>1.024</v>
      </c>
      <c r="C218" s="212">
        <v>1.0229999999999999</v>
      </c>
      <c r="D218" s="212">
        <v>1.018</v>
      </c>
      <c r="E218" s="212">
        <v>1.02</v>
      </c>
      <c r="F218" s="215" t="s">
        <v>845</v>
      </c>
    </row>
    <row r="219" spans="1:6" x14ac:dyDescent="0.2">
      <c r="A219" s="211" t="s">
        <v>754</v>
      </c>
      <c r="B219" s="212">
        <v>1.024</v>
      </c>
      <c r="C219" s="212">
        <v>1.0229999999999999</v>
      </c>
      <c r="D219" s="212">
        <v>1.018</v>
      </c>
      <c r="E219" s="212">
        <v>1.02</v>
      </c>
      <c r="F219" s="215" t="s">
        <v>845</v>
      </c>
    </row>
    <row r="220" spans="1:6" x14ac:dyDescent="0.2">
      <c r="A220" s="211" t="s">
        <v>755</v>
      </c>
      <c r="B220" s="212">
        <v>1.024</v>
      </c>
      <c r="C220" s="212">
        <v>1.0229999999999999</v>
      </c>
      <c r="D220" s="212">
        <v>1.018</v>
      </c>
      <c r="E220" s="212">
        <v>1.02</v>
      </c>
      <c r="F220" s="215" t="s">
        <v>845</v>
      </c>
    </row>
    <row r="221" spans="1:6" x14ac:dyDescent="0.2">
      <c r="A221" s="211" t="s">
        <v>756</v>
      </c>
      <c r="B221" s="212">
        <v>1.024</v>
      </c>
      <c r="C221" s="212">
        <v>1.0229999999999999</v>
      </c>
      <c r="D221" s="212">
        <v>1.018</v>
      </c>
      <c r="E221" s="212">
        <v>1.02</v>
      </c>
      <c r="F221" s="215" t="s">
        <v>845</v>
      </c>
    </row>
    <row r="222" spans="1:6" x14ac:dyDescent="0.2">
      <c r="A222" s="211" t="s">
        <v>757</v>
      </c>
      <c r="B222" s="212">
        <v>1.024</v>
      </c>
      <c r="C222" s="212">
        <v>1.0229999999999999</v>
      </c>
      <c r="D222" s="212">
        <v>1.018</v>
      </c>
      <c r="E222" s="212">
        <v>1.02</v>
      </c>
      <c r="F222" s="215" t="s">
        <v>845</v>
      </c>
    </row>
    <row r="223" spans="1:6" x14ac:dyDescent="0.2">
      <c r="A223" s="211" t="s">
        <v>758</v>
      </c>
      <c r="B223" s="212">
        <v>1.024</v>
      </c>
      <c r="C223" s="212">
        <v>1.0229999999999999</v>
      </c>
      <c r="D223" s="212">
        <v>1.018</v>
      </c>
      <c r="E223" s="212">
        <v>1.02</v>
      </c>
      <c r="F223" s="215" t="s">
        <v>845</v>
      </c>
    </row>
    <row r="224" spans="1:6" x14ac:dyDescent="0.2">
      <c r="A224" s="211" t="s">
        <v>759</v>
      </c>
      <c r="B224" s="212">
        <v>1.032</v>
      </c>
      <c r="C224" s="212">
        <v>1.0309999999999999</v>
      </c>
      <c r="D224" s="212">
        <v>1.026</v>
      </c>
      <c r="E224" s="212">
        <v>1.028</v>
      </c>
      <c r="F224" s="215" t="s">
        <v>845</v>
      </c>
    </row>
    <row r="225" spans="1:6" x14ac:dyDescent="0.2">
      <c r="A225" s="211" t="s">
        <v>760</v>
      </c>
      <c r="B225" s="212">
        <v>1.024</v>
      </c>
      <c r="C225" s="212">
        <v>1.0229999999999999</v>
      </c>
      <c r="D225" s="212">
        <v>1.018</v>
      </c>
      <c r="E225" s="212">
        <v>1.02</v>
      </c>
      <c r="F225" s="215" t="s">
        <v>845</v>
      </c>
    </row>
    <row r="226" spans="1:6" x14ac:dyDescent="0.2">
      <c r="A226" s="211" t="s">
        <v>761</v>
      </c>
      <c r="B226" s="212">
        <v>1.024</v>
      </c>
      <c r="C226" s="212">
        <v>1.0229999999999999</v>
      </c>
      <c r="D226" s="212">
        <v>1.018</v>
      </c>
      <c r="E226" s="212">
        <v>1.02</v>
      </c>
      <c r="F226" s="215" t="s">
        <v>845</v>
      </c>
    </row>
    <row r="227" spans="1:6" x14ac:dyDescent="0.2">
      <c r="A227" s="211" t="s">
        <v>762</v>
      </c>
      <c r="B227" s="212">
        <v>1.024</v>
      </c>
      <c r="C227" s="212">
        <v>1.0229999999999999</v>
      </c>
      <c r="D227" s="212">
        <v>1.018</v>
      </c>
      <c r="E227" s="212">
        <v>1.02</v>
      </c>
      <c r="F227" s="215" t="s">
        <v>845</v>
      </c>
    </row>
    <row r="228" spans="1:6" x14ac:dyDescent="0.2">
      <c r="A228" s="211" t="s">
        <v>763</v>
      </c>
      <c r="B228" s="212">
        <v>1.024</v>
      </c>
      <c r="C228" s="212">
        <v>1.0229999999999999</v>
      </c>
      <c r="D228" s="212">
        <v>1.018</v>
      </c>
      <c r="E228" s="212">
        <v>1.02</v>
      </c>
      <c r="F228" s="215" t="s">
        <v>845</v>
      </c>
    </row>
    <row r="229" spans="1:6" x14ac:dyDescent="0.2">
      <c r="A229" s="211" t="s">
        <v>764</v>
      </c>
      <c r="B229" s="212">
        <v>1.024</v>
      </c>
      <c r="C229" s="212">
        <v>1.0229999999999999</v>
      </c>
      <c r="D229" s="212">
        <v>1.018</v>
      </c>
      <c r="E229" s="212">
        <v>1.02</v>
      </c>
      <c r="F229" s="215" t="s">
        <v>845</v>
      </c>
    </row>
    <row r="230" spans="1:6" x14ac:dyDescent="0.2">
      <c r="A230" s="211" t="s">
        <v>765</v>
      </c>
      <c r="B230" s="212">
        <v>1.032</v>
      </c>
      <c r="C230" s="212">
        <v>1.0309999999999999</v>
      </c>
      <c r="D230" s="212">
        <v>1.026</v>
      </c>
      <c r="E230" s="212">
        <v>1.028</v>
      </c>
      <c r="F230" s="215" t="s">
        <v>845</v>
      </c>
    </row>
    <row r="231" spans="1:6" x14ac:dyDescent="0.2">
      <c r="A231" s="211" t="s">
        <v>766</v>
      </c>
      <c r="B231" s="212">
        <v>1.024</v>
      </c>
      <c r="C231" s="212">
        <v>1.0229999999999999</v>
      </c>
      <c r="D231" s="212">
        <v>1.018</v>
      </c>
      <c r="E231" s="212">
        <v>1.02</v>
      </c>
      <c r="F231" s="215" t="s">
        <v>845</v>
      </c>
    </row>
    <row r="232" spans="1:6" x14ac:dyDescent="0.2">
      <c r="A232" s="211" t="s">
        <v>767</v>
      </c>
      <c r="B232" s="212">
        <v>1.024</v>
      </c>
      <c r="C232" s="212">
        <v>1.0229999999999999</v>
      </c>
      <c r="D232" s="212">
        <v>1.018</v>
      </c>
      <c r="E232" s="212">
        <v>1.02</v>
      </c>
      <c r="F232" s="215">
        <v>951</v>
      </c>
    </row>
    <row r="233" spans="1:6" x14ac:dyDescent="0.2">
      <c r="A233" s="211" t="s">
        <v>768</v>
      </c>
      <c r="B233" s="212">
        <v>1.0389999999999999</v>
      </c>
      <c r="C233" s="212">
        <v>1.0389999999999999</v>
      </c>
      <c r="D233" s="212">
        <v>1.0349999999999999</v>
      </c>
      <c r="E233" s="212">
        <v>1.0349999999999999</v>
      </c>
      <c r="F233" s="215" t="s">
        <v>845</v>
      </c>
    </row>
    <row r="234" spans="1:6" x14ac:dyDescent="0.2">
      <c r="A234" s="211" t="s">
        <v>769</v>
      </c>
      <c r="B234" s="212">
        <v>1.024</v>
      </c>
      <c r="C234" s="212">
        <v>1.0229999999999999</v>
      </c>
      <c r="D234" s="212">
        <v>1.018</v>
      </c>
      <c r="E234" s="212">
        <v>1.02</v>
      </c>
      <c r="F234" s="215" t="s">
        <v>845</v>
      </c>
    </row>
    <row r="235" spans="1:6" x14ac:dyDescent="0.2">
      <c r="A235" s="211" t="s">
        <v>770</v>
      </c>
      <c r="B235" s="212">
        <v>1.024</v>
      </c>
      <c r="C235" s="212">
        <v>1.0229999999999999</v>
      </c>
      <c r="D235" s="212">
        <v>1.018</v>
      </c>
      <c r="E235" s="212">
        <v>1.02</v>
      </c>
      <c r="F235" s="215" t="s">
        <v>845</v>
      </c>
    </row>
    <row r="236" spans="1:6" x14ac:dyDescent="0.2">
      <c r="A236" s="211" t="s">
        <v>771</v>
      </c>
      <c r="B236" s="212">
        <v>1.01</v>
      </c>
      <c r="C236" s="212">
        <v>1.0089999999999999</v>
      </c>
      <c r="D236" s="212">
        <v>1.006</v>
      </c>
      <c r="E236" s="212">
        <v>1.008</v>
      </c>
      <c r="F236" s="215" t="s">
        <v>845</v>
      </c>
    </row>
    <row r="237" spans="1:6" x14ac:dyDescent="0.2">
      <c r="A237" s="211" t="s">
        <v>772</v>
      </c>
      <c r="B237" s="212">
        <v>1.024</v>
      </c>
      <c r="C237" s="212">
        <v>1.0229999999999999</v>
      </c>
      <c r="D237" s="212">
        <v>1.018</v>
      </c>
      <c r="E237" s="212">
        <v>1.02</v>
      </c>
      <c r="F237" s="215" t="s">
        <v>845</v>
      </c>
    </row>
    <row r="238" spans="1:6" x14ac:dyDescent="0.2">
      <c r="A238" s="211" t="s">
        <v>773</v>
      </c>
      <c r="B238" s="212">
        <v>1.024</v>
      </c>
      <c r="C238" s="212">
        <v>1.0229999999999999</v>
      </c>
      <c r="D238" s="212">
        <v>1.018</v>
      </c>
      <c r="E238" s="212">
        <v>1.02</v>
      </c>
      <c r="F238" s="215" t="s">
        <v>845</v>
      </c>
    </row>
    <row r="239" spans="1:6" x14ac:dyDescent="0.2">
      <c r="A239" s="211" t="s">
        <v>774</v>
      </c>
      <c r="B239" s="212">
        <v>1.024</v>
      </c>
      <c r="C239" s="212">
        <v>1.0229999999999999</v>
      </c>
      <c r="D239" s="212">
        <v>1.018</v>
      </c>
      <c r="E239" s="212">
        <v>1.02</v>
      </c>
      <c r="F239" s="215" t="s">
        <v>845</v>
      </c>
    </row>
    <row r="240" spans="1:6" x14ac:dyDescent="0.2">
      <c r="A240" s="211" t="s">
        <v>775</v>
      </c>
      <c r="B240" s="212">
        <v>1.024</v>
      </c>
      <c r="C240" s="212">
        <v>1.0229999999999999</v>
      </c>
      <c r="D240" s="212">
        <v>1.018</v>
      </c>
      <c r="E240" s="212">
        <v>1.02</v>
      </c>
      <c r="F240" s="215" t="s">
        <v>845</v>
      </c>
    </row>
    <row r="241" spans="1:6" x14ac:dyDescent="0.2">
      <c r="A241" s="211" t="s">
        <v>776</v>
      </c>
      <c r="B241" s="212">
        <v>1.024</v>
      </c>
      <c r="C241" s="212">
        <v>1.0229999999999999</v>
      </c>
      <c r="D241" s="212">
        <v>1.018</v>
      </c>
      <c r="E241" s="212">
        <v>1.02</v>
      </c>
      <c r="F241" s="215" t="s">
        <v>845</v>
      </c>
    </row>
    <row r="242" spans="1:6" x14ac:dyDescent="0.2">
      <c r="A242" s="211" t="s">
        <v>777</v>
      </c>
      <c r="B242" s="212">
        <v>1.024</v>
      </c>
      <c r="C242" s="212">
        <v>1.0229999999999999</v>
      </c>
      <c r="D242" s="212">
        <v>1.018</v>
      </c>
      <c r="E242" s="212">
        <v>1.02</v>
      </c>
      <c r="F242" s="215" t="s">
        <v>845</v>
      </c>
    </row>
    <row r="243" spans="1:6" x14ac:dyDescent="0.2">
      <c r="A243" s="211" t="s">
        <v>778</v>
      </c>
      <c r="B243" s="212">
        <v>1.024</v>
      </c>
      <c r="C243" s="212">
        <v>1.0229999999999999</v>
      </c>
      <c r="D243" s="212">
        <v>1.018</v>
      </c>
      <c r="E243" s="212">
        <v>1.02</v>
      </c>
      <c r="F243" s="215" t="s">
        <v>845</v>
      </c>
    </row>
    <row r="244" spans="1:6" x14ac:dyDescent="0.2">
      <c r="A244" s="223" t="s">
        <v>779</v>
      </c>
      <c r="B244" s="212">
        <v>1.024</v>
      </c>
      <c r="C244" s="212">
        <v>1.0229999999999999</v>
      </c>
      <c r="D244" s="212">
        <v>1.018</v>
      </c>
      <c r="E244" s="212">
        <v>1.02</v>
      </c>
      <c r="F244" s="215">
        <v>952</v>
      </c>
    </row>
    <row r="245" spans="1:6" x14ac:dyDescent="0.2">
      <c r="A245" s="211" t="s">
        <v>780</v>
      </c>
      <c r="B245" s="212">
        <v>1.024</v>
      </c>
      <c r="C245" s="212">
        <v>1.0229999999999999</v>
      </c>
      <c r="D245" s="212">
        <v>1.018</v>
      </c>
      <c r="E245" s="212">
        <v>1.02</v>
      </c>
      <c r="F245" s="215" t="s">
        <v>845</v>
      </c>
    </row>
    <row r="246" spans="1:6" x14ac:dyDescent="0.2">
      <c r="A246" s="211" t="s">
        <v>781</v>
      </c>
      <c r="B246" s="212">
        <v>1.024</v>
      </c>
      <c r="C246" s="212">
        <v>1.0229999999999999</v>
      </c>
      <c r="D246" s="212">
        <v>1.018</v>
      </c>
      <c r="E246" s="212">
        <v>1.02</v>
      </c>
      <c r="F246" s="215">
        <v>950</v>
      </c>
    </row>
    <row r="247" spans="1:6" x14ac:dyDescent="0.2">
      <c r="A247" s="211" t="s">
        <v>782</v>
      </c>
      <c r="B247" s="212">
        <v>1.024</v>
      </c>
      <c r="C247" s="212">
        <v>1.0229999999999999</v>
      </c>
      <c r="D247" s="212">
        <v>1.018</v>
      </c>
      <c r="E247" s="212">
        <v>1.02</v>
      </c>
      <c r="F247" s="215" t="s">
        <v>845</v>
      </c>
    </row>
    <row r="248" spans="1:6" x14ac:dyDescent="0.2">
      <c r="A248" s="211" t="s">
        <v>783</v>
      </c>
      <c r="B248" s="212">
        <v>1.024</v>
      </c>
      <c r="C248" s="212">
        <v>1.0229999999999999</v>
      </c>
      <c r="D248" s="212">
        <v>1.018</v>
      </c>
      <c r="E248" s="212">
        <v>1.02</v>
      </c>
      <c r="F248" s="215" t="s">
        <v>845</v>
      </c>
    </row>
    <row r="249" spans="1:6" x14ac:dyDescent="0.2">
      <c r="A249" s="211" t="s">
        <v>784</v>
      </c>
      <c r="B249" s="212">
        <v>1.024</v>
      </c>
      <c r="C249" s="212">
        <v>1.0229999999999999</v>
      </c>
      <c r="D249" s="212">
        <v>1.018</v>
      </c>
      <c r="E249" s="212">
        <v>1.02</v>
      </c>
      <c r="F249" s="215" t="s">
        <v>845</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9">
    <mergeCell ref="B8:E8"/>
    <mergeCell ref="A2:E2"/>
    <mergeCell ref="A3:A4"/>
    <mergeCell ref="A150:F150"/>
    <mergeCell ref="A11:F11"/>
    <mergeCell ref="A12:F12"/>
    <mergeCell ref="A149:F149"/>
    <mergeCell ref="A26:F26"/>
    <mergeCell ref="A27:F27"/>
  </mergeCells>
  <phoneticPr fontId="7"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4"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zoomScale="80" zoomScaleNormal="80" zoomScaleSheetLayoutView="100" workbookViewId="0"/>
  </sheetViews>
  <sheetFormatPr defaultRowHeight="27.75" customHeight="1" x14ac:dyDescent="0.2"/>
  <cols>
    <col min="1" max="2" width="18" style="2" customWidth="1"/>
    <col min="3" max="3" width="6.85546875" style="2" bestFit="1"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93</v>
      </c>
      <c r="B1" s="17"/>
      <c r="C1" s="17"/>
      <c r="F1" s="25"/>
      <c r="G1" s="291" t="s">
        <v>568</v>
      </c>
      <c r="H1" s="291"/>
    </row>
    <row r="2" spans="1:15" ht="27.75" customHeight="1" x14ac:dyDescent="0.2">
      <c r="A2" s="285" t="s">
        <v>535</v>
      </c>
      <c r="B2" s="286"/>
      <c r="C2" s="286"/>
      <c r="D2" s="287"/>
      <c r="E2" s="287"/>
      <c r="F2" s="287"/>
      <c r="G2" s="287"/>
      <c r="H2" s="287"/>
      <c r="I2" s="287"/>
      <c r="J2" s="287"/>
      <c r="K2" s="287"/>
      <c r="L2" s="287"/>
      <c r="M2" s="287"/>
      <c r="N2" s="287"/>
      <c r="O2" s="288"/>
    </row>
    <row r="3" spans="1:15" ht="17.25" customHeight="1" x14ac:dyDescent="0.2">
      <c r="A3" s="17"/>
      <c r="B3" s="17"/>
      <c r="C3" s="17"/>
      <c r="F3" s="25"/>
    </row>
    <row r="4" spans="1:15" s="11" customFormat="1" ht="25.5" customHeight="1" x14ac:dyDescent="0.2">
      <c r="A4" s="235" t="str">
        <f>Overview!B4&amp; " - Effective from "&amp;Overview!D4&amp;" - "&amp;Overview!E4&amp;" new designated EHV charges"</f>
        <v>Western Power Distribution (South Wales) plc - Effective from 1 April 2014 - Final new designated EHV charges</v>
      </c>
      <c r="B4" s="236"/>
      <c r="C4" s="236"/>
      <c r="D4" s="236"/>
      <c r="E4" s="236"/>
      <c r="F4" s="236"/>
      <c r="G4" s="236"/>
      <c r="H4" s="236"/>
      <c r="I4" s="236"/>
      <c r="J4" s="236"/>
      <c r="K4" s="236"/>
      <c r="L4" s="236"/>
      <c r="M4" s="236"/>
      <c r="N4" s="236"/>
      <c r="O4" s="237"/>
    </row>
    <row r="5" spans="1:15" ht="62.25" customHeight="1" x14ac:dyDescent="0.2">
      <c r="A5" s="32" t="s">
        <v>572</v>
      </c>
      <c r="B5" s="32" t="s">
        <v>515</v>
      </c>
      <c r="C5" s="32" t="s">
        <v>575</v>
      </c>
      <c r="D5" s="32" t="s">
        <v>573</v>
      </c>
      <c r="E5" s="32" t="s">
        <v>574</v>
      </c>
      <c r="F5" s="32" t="s">
        <v>516</v>
      </c>
      <c r="G5" s="139" t="s">
        <v>214</v>
      </c>
      <c r="H5" s="139" t="s">
        <v>536</v>
      </c>
      <c r="I5" s="139" t="s">
        <v>494</v>
      </c>
      <c r="J5" s="139" t="s">
        <v>495</v>
      </c>
      <c r="K5" s="139" t="s">
        <v>496</v>
      </c>
      <c r="L5" s="139" t="s">
        <v>537</v>
      </c>
      <c r="M5" s="139" t="s">
        <v>215</v>
      </c>
      <c r="N5" s="139" t="s">
        <v>497</v>
      </c>
      <c r="O5" s="139" t="s">
        <v>498</v>
      </c>
    </row>
    <row r="6" spans="1:15" ht="22.5" customHeight="1" x14ac:dyDescent="0.2">
      <c r="A6" s="88" t="s">
        <v>538</v>
      </c>
      <c r="B6" s="88"/>
      <c r="C6" s="88"/>
      <c r="D6" s="89" t="s">
        <v>539</v>
      </c>
      <c r="E6" s="89"/>
      <c r="F6" s="89"/>
      <c r="G6" s="90"/>
      <c r="H6" s="34"/>
      <c r="I6" s="35"/>
      <c r="J6" s="35"/>
      <c r="K6" s="35"/>
      <c r="L6" s="43"/>
      <c r="M6" s="44"/>
      <c r="N6" s="44"/>
      <c r="O6" s="35"/>
    </row>
    <row r="7" spans="1:15" ht="22.5" customHeight="1" x14ac:dyDescent="0.2">
      <c r="A7" s="88" t="s">
        <v>540</v>
      </c>
      <c r="B7" s="88"/>
      <c r="C7" s="88"/>
      <c r="D7" s="89" t="s">
        <v>549</v>
      </c>
      <c r="E7" s="89"/>
      <c r="F7" s="89"/>
      <c r="G7" s="90"/>
      <c r="H7" s="34"/>
      <c r="I7" s="35"/>
      <c r="J7" s="35"/>
      <c r="K7" s="35"/>
      <c r="L7" s="43"/>
      <c r="M7" s="44"/>
      <c r="N7" s="44"/>
      <c r="O7" s="35"/>
    </row>
    <row r="8" spans="1:15" ht="22.5" customHeight="1" x14ac:dyDescent="0.2">
      <c r="A8" s="88" t="s">
        <v>541</v>
      </c>
      <c r="B8" s="88"/>
      <c r="C8" s="88"/>
      <c r="D8" s="89" t="s">
        <v>550</v>
      </c>
      <c r="E8" s="89"/>
      <c r="F8" s="89"/>
      <c r="G8" s="90"/>
      <c r="H8" s="34"/>
      <c r="I8" s="35"/>
      <c r="J8" s="35"/>
      <c r="K8" s="35"/>
      <c r="L8" s="43"/>
      <c r="M8" s="44"/>
      <c r="N8" s="44"/>
      <c r="O8" s="35"/>
    </row>
    <row r="9" spans="1:15" ht="22.5" customHeight="1" x14ac:dyDescent="0.2">
      <c r="A9" s="88" t="s">
        <v>542</v>
      </c>
      <c r="B9" s="88"/>
      <c r="C9" s="88"/>
      <c r="D9" s="89" t="s">
        <v>551</v>
      </c>
      <c r="E9" s="89"/>
      <c r="F9" s="89"/>
      <c r="G9" s="90"/>
      <c r="H9" s="34"/>
      <c r="I9" s="35"/>
      <c r="J9" s="35"/>
      <c r="K9" s="35"/>
      <c r="L9" s="43"/>
      <c r="M9" s="44"/>
      <c r="N9" s="44"/>
      <c r="O9" s="35"/>
    </row>
    <row r="10" spans="1:15" ht="22.5" customHeight="1" x14ac:dyDescent="0.2">
      <c r="A10" s="88" t="s">
        <v>543</v>
      </c>
      <c r="B10" s="88"/>
      <c r="C10" s="88"/>
      <c r="D10" s="89" t="s">
        <v>552</v>
      </c>
      <c r="E10" s="89"/>
      <c r="F10" s="89"/>
      <c r="G10" s="90"/>
      <c r="H10" s="34"/>
      <c r="I10" s="35"/>
      <c r="J10" s="35"/>
      <c r="K10" s="35"/>
      <c r="L10" s="43"/>
      <c r="M10" s="44"/>
      <c r="N10" s="44"/>
      <c r="O10" s="35"/>
    </row>
    <row r="11" spans="1:15" ht="22.5" customHeight="1" x14ac:dyDescent="0.2">
      <c r="A11" s="88" t="s">
        <v>544</v>
      </c>
      <c r="B11" s="88"/>
      <c r="C11" s="88"/>
      <c r="D11" s="89" t="s">
        <v>553</v>
      </c>
      <c r="E11" s="89"/>
      <c r="F11" s="89"/>
      <c r="G11" s="90"/>
      <c r="H11" s="34"/>
      <c r="I11" s="35"/>
      <c r="J11" s="35"/>
      <c r="K11" s="35"/>
      <c r="L11" s="43"/>
      <c r="M11" s="44"/>
      <c r="N11" s="44"/>
      <c r="O11" s="35"/>
    </row>
    <row r="12" spans="1:15" ht="22.5" customHeight="1" x14ac:dyDescent="0.2">
      <c r="A12" s="88" t="s">
        <v>545</v>
      </c>
      <c r="B12" s="88"/>
      <c r="C12" s="88"/>
      <c r="D12" s="89" t="s">
        <v>554</v>
      </c>
      <c r="E12" s="89"/>
      <c r="F12" s="89"/>
      <c r="G12" s="90"/>
      <c r="H12" s="34"/>
      <c r="I12" s="35"/>
      <c r="J12" s="35"/>
      <c r="K12" s="35"/>
      <c r="L12" s="43"/>
      <c r="M12" s="44"/>
      <c r="N12" s="44"/>
      <c r="O12" s="35"/>
    </row>
    <row r="13" spans="1:15" ht="22.5" customHeight="1" x14ac:dyDescent="0.2">
      <c r="A13" s="88" t="s">
        <v>546</v>
      </c>
      <c r="B13" s="88"/>
      <c r="C13" s="88"/>
      <c r="D13" s="89" t="s">
        <v>555</v>
      </c>
      <c r="E13" s="89"/>
      <c r="F13" s="89"/>
      <c r="G13" s="90"/>
      <c r="H13" s="34"/>
      <c r="I13" s="35"/>
      <c r="J13" s="35"/>
      <c r="K13" s="35"/>
      <c r="L13" s="43"/>
      <c r="M13" s="44"/>
      <c r="N13" s="44"/>
      <c r="O13" s="35"/>
    </row>
    <row r="14" spans="1:15" ht="22.5" customHeight="1" x14ac:dyDescent="0.2">
      <c r="A14" s="88" t="s">
        <v>547</v>
      </c>
      <c r="B14" s="88"/>
      <c r="C14" s="88"/>
      <c r="D14" s="89" t="s">
        <v>556</v>
      </c>
      <c r="E14" s="89"/>
      <c r="F14" s="89"/>
      <c r="G14" s="90"/>
      <c r="H14" s="34"/>
      <c r="I14" s="35"/>
      <c r="J14" s="35"/>
      <c r="K14" s="35"/>
      <c r="L14" s="43"/>
      <c r="M14" s="44"/>
      <c r="N14" s="44"/>
      <c r="O14" s="35"/>
    </row>
    <row r="15" spans="1:15" ht="22.5" customHeight="1" x14ac:dyDescent="0.2">
      <c r="A15" s="88" t="s">
        <v>548</v>
      </c>
      <c r="B15" s="88"/>
      <c r="C15" s="88"/>
      <c r="D15" s="89" t="s">
        <v>557</v>
      </c>
      <c r="E15" s="89"/>
      <c r="F15" s="89"/>
      <c r="G15" s="90"/>
      <c r="H15" s="34"/>
      <c r="I15" s="35"/>
      <c r="J15" s="35"/>
      <c r="K15" s="35"/>
      <c r="L15" s="43"/>
      <c r="M15" s="44"/>
      <c r="N15" s="44"/>
      <c r="O15" s="35"/>
    </row>
    <row r="17" spans="1:17" ht="27.75" customHeight="1" x14ac:dyDescent="0.2">
      <c r="A17" s="289" t="str">
        <f>Overview!B4&amp; " - Effective from "&amp;Overview!D4&amp;" - "&amp;Overview!E4&amp;" new designated EHV line loss factors"</f>
        <v>Western Power Distribution (South Wales) plc - Effective from 1 April 2014 - Final new designated EHV line loss factors</v>
      </c>
      <c r="B17" s="290"/>
      <c r="C17" s="290"/>
      <c r="D17" s="290"/>
      <c r="E17" s="290"/>
      <c r="F17" s="290"/>
      <c r="G17" s="290"/>
      <c r="H17" s="290"/>
      <c r="I17" s="290"/>
      <c r="J17" s="290"/>
      <c r="K17" s="290"/>
      <c r="L17" s="290"/>
      <c r="M17" s="290"/>
      <c r="N17" s="290"/>
      <c r="O17" s="290"/>
      <c r="P17" s="290"/>
      <c r="Q17" s="290"/>
    </row>
    <row r="18" spans="1:17" ht="62.25" customHeight="1" x14ac:dyDescent="0.2">
      <c r="A18" s="32" t="s">
        <v>572</v>
      </c>
      <c r="B18" s="32" t="s">
        <v>515</v>
      </c>
      <c r="C18" s="32" t="s">
        <v>575</v>
      </c>
      <c r="D18" s="32" t="s">
        <v>573</v>
      </c>
      <c r="E18" s="32" t="s">
        <v>574</v>
      </c>
      <c r="F18" s="32" t="s">
        <v>516</v>
      </c>
      <c r="G18" s="139" t="s">
        <v>214</v>
      </c>
      <c r="H18" s="38" t="s">
        <v>558</v>
      </c>
      <c r="I18" s="38" t="s">
        <v>559</v>
      </c>
      <c r="J18" s="38" t="s">
        <v>560</v>
      </c>
      <c r="K18" s="38" t="s">
        <v>561</v>
      </c>
      <c r="L18" s="38" t="s">
        <v>562</v>
      </c>
      <c r="M18" s="40" t="s">
        <v>563</v>
      </c>
      <c r="N18" s="40" t="s">
        <v>564</v>
      </c>
      <c r="O18" s="40" t="s">
        <v>565</v>
      </c>
      <c r="P18" s="40" t="s">
        <v>566</v>
      </c>
      <c r="Q18" s="40" t="s">
        <v>567</v>
      </c>
    </row>
    <row r="19" spans="1:17" ht="22.5" customHeight="1" x14ac:dyDescent="0.2">
      <c r="A19" s="88" t="s">
        <v>193</v>
      </c>
      <c r="B19" s="88"/>
      <c r="C19" s="88"/>
      <c r="D19" s="89" t="s">
        <v>204</v>
      </c>
      <c r="E19" s="41"/>
      <c r="F19" s="41"/>
      <c r="G19" s="42"/>
      <c r="H19" s="45"/>
      <c r="I19" s="45"/>
      <c r="J19" s="36"/>
      <c r="K19" s="37"/>
      <c r="L19" s="37"/>
      <c r="M19" s="39"/>
      <c r="N19" s="39"/>
      <c r="O19" s="39"/>
      <c r="P19" s="39"/>
      <c r="Q19" s="39"/>
    </row>
    <row r="20" spans="1:17" ht="22.5" customHeight="1" x14ac:dyDescent="0.2">
      <c r="A20" s="88" t="s">
        <v>194</v>
      </c>
      <c r="B20" s="88"/>
      <c r="C20" s="88"/>
      <c r="D20" s="89" t="s">
        <v>205</v>
      </c>
      <c r="E20" s="41"/>
      <c r="F20" s="41"/>
      <c r="G20" s="42"/>
      <c r="H20" s="45"/>
      <c r="I20" s="45"/>
      <c r="J20" s="36"/>
      <c r="K20" s="37"/>
      <c r="L20" s="37"/>
      <c r="M20" s="39"/>
      <c r="N20" s="39"/>
      <c r="O20" s="39"/>
      <c r="P20" s="39"/>
      <c r="Q20" s="39"/>
    </row>
    <row r="21" spans="1:17" ht="22.5" customHeight="1" x14ac:dyDescent="0.2">
      <c r="A21" s="88" t="s">
        <v>195</v>
      </c>
      <c r="B21" s="88"/>
      <c r="C21" s="88"/>
      <c r="D21" s="89" t="s">
        <v>206</v>
      </c>
      <c r="E21" s="41"/>
      <c r="F21" s="41"/>
      <c r="G21" s="42"/>
      <c r="H21" s="45"/>
      <c r="I21" s="45"/>
      <c r="J21" s="36"/>
      <c r="K21" s="37"/>
      <c r="L21" s="37"/>
      <c r="M21" s="39"/>
      <c r="N21" s="39"/>
      <c r="O21" s="39"/>
      <c r="P21" s="39"/>
      <c r="Q21" s="39"/>
    </row>
    <row r="22" spans="1:17" ht="22.5" customHeight="1" x14ac:dyDescent="0.2">
      <c r="A22" s="88" t="s">
        <v>196</v>
      </c>
      <c r="B22" s="88"/>
      <c r="C22" s="88"/>
      <c r="D22" s="89" t="s">
        <v>207</v>
      </c>
      <c r="E22" s="41"/>
      <c r="F22" s="41"/>
      <c r="G22" s="42"/>
      <c r="H22" s="45"/>
      <c r="I22" s="45"/>
      <c r="J22" s="36"/>
      <c r="K22" s="37"/>
      <c r="L22" s="37"/>
      <c r="M22" s="39"/>
      <c r="N22" s="39"/>
      <c r="O22" s="39"/>
      <c r="P22" s="39"/>
      <c r="Q22" s="39"/>
    </row>
    <row r="23" spans="1:17" ht="22.5" customHeight="1" x14ac:dyDescent="0.2">
      <c r="A23" s="88" t="s">
        <v>197</v>
      </c>
      <c r="B23" s="88"/>
      <c r="C23" s="88"/>
      <c r="D23" s="89" t="s">
        <v>208</v>
      </c>
      <c r="E23" s="41"/>
      <c r="F23" s="41"/>
      <c r="G23" s="42"/>
      <c r="H23" s="45"/>
      <c r="I23" s="45"/>
      <c r="J23" s="36"/>
      <c r="K23" s="37"/>
      <c r="L23" s="37"/>
      <c r="M23" s="39"/>
      <c r="N23" s="39"/>
      <c r="O23" s="39"/>
      <c r="P23" s="39"/>
      <c r="Q23" s="39"/>
    </row>
    <row r="24" spans="1:17" ht="22.5" customHeight="1" x14ac:dyDescent="0.2">
      <c r="A24" s="88" t="s">
        <v>198</v>
      </c>
      <c r="B24" s="88"/>
      <c r="C24" s="88"/>
      <c r="D24" s="89" t="s">
        <v>209</v>
      </c>
      <c r="E24" s="41"/>
      <c r="F24" s="41"/>
      <c r="G24" s="42"/>
      <c r="H24" s="45"/>
      <c r="I24" s="45"/>
      <c r="J24" s="36"/>
      <c r="K24" s="37"/>
      <c r="L24" s="37"/>
      <c r="M24" s="39"/>
      <c r="N24" s="39"/>
      <c r="O24" s="39"/>
      <c r="P24" s="39"/>
      <c r="Q24" s="39"/>
    </row>
    <row r="25" spans="1:17" ht="22.5" customHeight="1" x14ac:dyDescent="0.2">
      <c r="A25" s="88" t="s">
        <v>199</v>
      </c>
      <c r="B25" s="88"/>
      <c r="C25" s="88"/>
      <c r="D25" s="89" t="s">
        <v>210</v>
      </c>
      <c r="E25" s="41"/>
      <c r="F25" s="41"/>
      <c r="G25" s="42"/>
      <c r="H25" s="45"/>
      <c r="I25" s="45"/>
      <c r="J25" s="36"/>
      <c r="K25" s="37"/>
      <c r="L25" s="37"/>
      <c r="M25" s="39"/>
      <c r="N25" s="39"/>
      <c r="O25" s="39"/>
      <c r="P25" s="39"/>
      <c r="Q25" s="39"/>
    </row>
    <row r="26" spans="1:17" ht="22.5" customHeight="1" x14ac:dyDescent="0.2">
      <c r="A26" s="88" t="s">
        <v>200</v>
      </c>
      <c r="B26" s="88"/>
      <c r="C26" s="88"/>
      <c r="D26" s="89" t="s">
        <v>211</v>
      </c>
      <c r="E26" s="41"/>
      <c r="F26" s="41"/>
      <c r="G26" s="42"/>
      <c r="H26" s="45"/>
      <c r="I26" s="45"/>
      <c r="J26" s="36"/>
      <c r="K26" s="37"/>
      <c r="L26" s="37"/>
      <c r="M26" s="39"/>
      <c r="N26" s="39"/>
      <c r="O26" s="39"/>
      <c r="P26" s="39"/>
      <c r="Q26" s="39"/>
    </row>
    <row r="27" spans="1:17" ht="22.5" customHeight="1" x14ac:dyDescent="0.2">
      <c r="A27" s="88" t="s">
        <v>201</v>
      </c>
      <c r="B27" s="88"/>
      <c r="C27" s="88"/>
      <c r="D27" s="89" t="s">
        <v>212</v>
      </c>
      <c r="E27" s="41"/>
      <c r="F27" s="41"/>
      <c r="G27" s="42"/>
      <c r="H27" s="45"/>
      <c r="I27" s="45"/>
      <c r="J27" s="36"/>
      <c r="K27" s="37"/>
      <c r="L27" s="37"/>
      <c r="M27" s="39"/>
      <c r="N27" s="39"/>
      <c r="O27" s="39"/>
      <c r="P27" s="39"/>
      <c r="Q27" s="39"/>
    </row>
    <row r="28" spans="1:17" ht="22.5" customHeight="1" x14ac:dyDescent="0.2">
      <c r="A28" s="88" t="s">
        <v>202</v>
      </c>
      <c r="B28" s="88"/>
      <c r="C28" s="88"/>
      <c r="D28" s="89" t="s">
        <v>213</v>
      </c>
      <c r="E28" s="41"/>
      <c r="F28" s="41"/>
      <c r="G28" s="42"/>
      <c r="H28" s="45"/>
      <c r="I28" s="45"/>
      <c r="J28" s="36"/>
      <c r="K28" s="37"/>
      <c r="L28" s="37"/>
      <c r="M28" s="39"/>
      <c r="N28" s="39"/>
      <c r="O28" s="39"/>
      <c r="P28" s="39"/>
      <c r="Q28" s="39"/>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18</vt:i4>
      </vt:variant>
    </vt:vector>
  </HeadingPairs>
  <TitlesOfParts>
    <vt:vector size="29"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Nicholas Rubin</dc:creator>
  <cp:lastModifiedBy>Richard Ellis</cp:lastModifiedBy>
  <cp:lastPrinted>2013-12-13T15:21:16Z</cp:lastPrinted>
  <dcterms:created xsi:type="dcterms:W3CDTF">2009-11-12T11:38:00Z</dcterms:created>
  <dcterms:modified xsi:type="dcterms:W3CDTF">2014-01-23T13:47:57Z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