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390" windowWidth="15180" windowHeight="8220" tabRatio="915" activeTab="4"/>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9" r:id="rId11"/>
  </sheets>
  <definedNames>
    <definedName name="_xlnm._FilterDatabase" localSheetId="2" hidden="1">'Annex 2 EHV charges'!$A$10:$O$156</definedName>
    <definedName name="_xlnm._FilterDatabase" localSheetId="10" hidden="1">'SSC TPR unit rate lookup'!$A$31:$D$1120</definedName>
    <definedName name="OLE_LINK1" localSheetId="5">'Annex 3 Preserved charges'!#REF!</definedName>
    <definedName name="_xlnm.Print_Area" localSheetId="1">'Annex 1 LV and HV charges'!$A$2:$K$37</definedName>
    <definedName name="_xlnm.Print_Area" localSheetId="2">'Annex 2 EHV charges'!$A$2:$O$235</definedName>
    <definedName name="_xlnm.Print_Area" localSheetId="3">'Annex 2a Import'!$A$2:$H$235</definedName>
    <definedName name="_xlnm.Print_Area" localSheetId="4">'Annex 2b Export'!$A$2:$H$214</definedName>
    <definedName name="_xlnm.Print_Area" localSheetId="5">'Annex 3 Preserved charges'!$A$2:$J$21</definedName>
    <definedName name="_xlnm.Print_Area" localSheetId="6">'Annex 4 LDNO charges'!$A$2:$J$178</definedName>
    <definedName name="_xlnm.Print_Area" localSheetId="7">'Annex 5 LLFs'!$A$2:$F$486</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Import'!$10:$10</definedName>
    <definedName name="_xlnm.Print_Titles" localSheetId="4">'Annex 2b Export'!$10:$10</definedName>
    <definedName name="_xlnm.Print_Titles" localSheetId="6">'Annex 4 LDNO charges'!$13:$13</definedName>
    <definedName name="_xlnm.Print_Titles" localSheetId="7">'Annex 5 LLFs'!$25:$25</definedName>
    <definedName name="_xlnm.Print_Titles" localSheetId="9">'Nodal prices'!$2:$3</definedName>
    <definedName name="_xlnm.Print_Titles" localSheetId="10">'SSC TPR unit rate lookup'!$31:$31</definedName>
    <definedName name="Z_5032A364_B81A_48DA_88DA_AB3B86B47EE9_.wvu.PrintArea" localSheetId="1" hidden="1">'Annex 1 LV and HV charges'!$A$2:$K$37</definedName>
    <definedName name="Z_5032A364_B81A_48DA_88DA_AB3B86B47EE9_.wvu.PrintArea" localSheetId="2" hidden="1">'Annex 2 EHV charges'!$A$2:$I$19</definedName>
    <definedName name="Z_5032A364_B81A_48DA_88DA_AB3B86B47EE9_.wvu.PrintArea" localSheetId="5" hidden="1">'Annex 3 Preserved charges'!$A$2:$J$21</definedName>
    <definedName name="Z_5032A364_B81A_48DA_88DA_AB3B86B47EE9_.wvu.PrintArea" localSheetId="6" hidden="1">'Annex 4 LDNO charges'!$A$2:$I$178</definedName>
    <definedName name="Z_5032A364_B81A_48DA_88DA_AB3B86B47EE9_.wvu.PrintArea" localSheetId="7" hidden="1">'Annex 5 LLFs'!$A$2:$F$273</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24" i="12" l="1"/>
  <c r="L155" i="5" l="1"/>
  <c r="L154" i="5"/>
  <c r="L130" i="5"/>
  <c r="L129" i="5"/>
  <c r="L105" i="5"/>
  <c r="L104" i="5"/>
  <c r="L80" i="5"/>
  <c r="L79" i="5"/>
  <c r="L55" i="5" l="1"/>
  <c r="L54" i="5"/>
  <c r="L31" i="5"/>
  <c r="L30" i="5"/>
  <c r="L15" i="5"/>
  <c r="L14" i="5"/>
  <c r="O15" i="2" l="1"/>
  <c r="O14" i="2"/>
  <c r="R178" i="5" l="1"/>
  <c r="P178" i="5"/>
  <c r="O178" i="5"/>
  <c r="N178" i="5"/>
  <c r="M178" i="5"/>
  <c r="R177" i="5"/>
  <c r="P177" i="5"/>
  <c r="M177" i="5"/>
  <c r="R176" i="5"/>
  <c r="P176" i="5"/>
  <c r="O176" i="5"/>
  <c r="N176" i="5"/>
  <c r="M176" i="5"/>
  <c r="R175" i="5"/>
  <c r="P175" i="5"/>
  <c r="M175" i="5"/>
  <c r="R174" i="5"/>
  <c r="P174" i="5"/>
  <c r="O174" i="5"/>
  <c r="N174" i="5"/>
  <c r="M174" i="5"/>
  <c r="R173" i="5"/>
  <c r="P173" i="5"/>
  <c r="M173" i="5"/>
  <c r="P172" i="5"/>
  <c r="M172" i="5"/>
  <c r="P171" i="5"/>
  <c r="M171" i="5"/>
  <c r="O170" i="5"/>
  <c r="N170" i="5"/>
  <c r="M170" i="5"/>
  <c r="M169" i="5"/>
  <c r="M168" i="5"/>
  <c r="M167" i="5"/>
  <c r="M166" i="5"/>
  <c r="R165" i="5"/>
  <c r="Q165" i="5"/>
  <c r="P165" i="5"/>
  <c r="O165" i="5"/>
  <c r="N165" i="5"/>
  <c r="M165" i="5"/>
  <c r="R164" i="5"/>
  <c r="Q164" i="5"/>
  <c r="P164" i="5"/>
  <c r="O164" i="5"/>
  <c r="N164" i="5"/>
  <c r="M164" i="5"/>
  <c r="R163" i="5"/>
  <c r="Q163" i="5"/>
  <c r="P163" i="5"/>
  <c r="O163" i="5"/>
  <c r="N163" i="5"/>
  <c r="M163" i="5"/>
  <c r="P162" i="5"/>
  <c r="N162" i="5"/>
  <c r="M162" i="5"/>
  <c r="P161" i="5"/>
  <c r="N161" i="5"/>
  <c r="M161" i="5"/>
  <c r="P160" i="5"/>
  <c r="N160" i="5"/>
  <c r="M160" i="5"/>
  <c r="M159" i="5"/>
  <c r="P158" i="5"/>
  <c r="N158" i="5"/>
  <c r="M158" i="5"/>
  <c r="P157" i="5"/>
  <c r="M157" i="5"/>
  <c r="M156" i="5"/>
  <c r="P155" i="5"/>
  <c r="N155" i="5"/>
  <c r="M155" i="5"/>
  <c r="P154" i="5"/>
  <c r="M154" i="5"/>
  <c r="R153" i="5"/>
  <c r="P153" i="5"/>
  <c r="O153" i="5"/>
  <c r="N153" i="5"/>
  <c r="M153" i="5"/>
  <c r="R152" i="5"/>
  <c r="P152" i="5"/>
  <c r="M152" i="5"/>
  <c r="R151" i="5"/>
  <c r="P151" i="5"/>
  <c r="O151" i="5"/>
  <c r="N151" i="5"/>
  <c r="M151" i="5"/>
  <c r="R150" i="5"/>
  <c r="P150" i="5"/>
  <c r="M150" i="5"/>
  <c r="R149" i="5"/>
  <c r="P149" i="5"/>
  <c r="O149" i="5"/>
  <c r="N149" i="5"/>
  <c r="M149" i="5"/>
  <c r="R148" i="5"/>
  <c r="P148" i="5"/>
  <c r="M148" i="5"/>
  <c r="P147" i="5"/>
  <c r="M147" i="5"/>
  <c r="P146" i="5"/>
  <c r="M146" i="5"/>
  <c r="O145" i="5"/>
  <c r="N145" i="5"/>
  <c r="M145" i="5"/>
  <c r="M144" i="5"/>
  <c r="M143" i="5"/>
  <c r="M142" i="5"/>
  <c r="M141" i="5"/>
  <c r="R140" i="5"/>
  <c r="Q140" i="5"/>
  <c r="P140" i="5"/>
  <c r="O140" i="5"/>
  <c r="N140" i="5"/>
  <c r="M140" i="5"/>
  <c r="R139" i="5"/>
  <c r="Q139" i="5"/>
  <c r="P139" i="5"/>
  <c r="O139" i="5"/>
  <c r="N139" i="5"/>
  <c r="M139" i="5"/>
  <c r="R138" i="5"/>
  <c r="Q138" i="5"/>
  <c r="P138" i="5"/>
  <c r="O138" i="5"/>
  <c r="N138" i="5"/>
  <c r="M138" i="5"/>
  <c r="P137" i="5"/>
  <c r="N137" i="5"/>
  <c r="M137" i="5"/>
  <c r="P136" i="5"/>
  <c r="N136" i="5"/>
  <c r="M136" i="5"/>
  <c r="P135" i="5"/>
  <c r="N135" i="5"/>
  <c r="M135" i="5"/>
  <c r="M134" i="5"/>
  <c r="P133" i="5"/>
  <c r="N133" i="5"/>
  <c r="M133" i="5"/>
  <c r="P132" i="5"/>
  <c r="M132" i="5"/>
  <c r="M131" i="5"/>
  <c r="P130" i="5"/>
  <c r="N130" i="5"/>
  <c r="M130" i="5"/>
  <c r="P129" i="5"/>
  <c r="M129" i="5"/>
  <c r="R128" i="5"/>
  <c r="P128" i="5"/>
  <c r="O128" i="5"/>
  <c r="N128" i="5"/>
  <c r="M128" i="5"/>
  <c r="R127" i="5"/>
  <c r="P127" i="5"/>
  <c r="M127" i="5"/>
  <c r="R126" i="5"/>
  <c r="P126" i="5"/>
  <c r="O126" i="5"/>
  <c r="N126" i="5"/>
  <c r="M126" i="5"/>
  <c r="R125" i="5"/>
  <c r="P125" i="5"/>
  <c r="M125" i="5"/>
  <c r="R124" i="5"/>
  <c r="P124" i="5"/>
  <c r="O124" i="5"/>
  <c r="N124" i="5"/>
  <c r="M124" i="5"/>
  <c r="R123" i="5"/>
  <c r="P123" i="5"/>
  <c r="M123" i="5"/>
  <c r="P122" i="5"/>
  <c r="M122" i="5"/>
  <c r="P121" i="5"/>
  <c r="M121" i="5"/>
  <c r="O120" i="5"/>
  <c r="N120" i="5"/>
  <c r="M120" i="5"/>
  <c r="M119" i="5"/>
  <c r="M118" i="5"/>
  <c r="M117" i="5"/>
  <c r="M116" i="5"/>
  <c r="R115" i="5"/>
  <c r="Q115" i="5"/>
  <c r="P115" i="5"/>
  <c r="O115" i="5"/>
  <c r="N115" i="5"/>
  <c r="M115" i="5"/>
  <c r="R114" i="5"/>
  <c r="Q114" i="5"/>
  <c r="P114" i="5"/>
  <c r="O114" i="5"/>
  <c r="N114" i="5"/>
  <c r="M114" i="5"/>
  <c r="R113" i="5"/>
  <c r="Q113" i="5"/>
  <c r="P113" i="5"/>
  <c r="O113" i="5"/>
  <c r="N113" i="5"/>
  <c r="M113" i="5"/>
  <c r="P112" i="5"/>
  <c r="N112" i="5"/>
  <c r="M112" i="5"/>
  <c r="P111" i="5"/>
  <c r="N111" i="5"/>
  <c r="M111" i="5"/>
  <c r="P110" i="5"/>
  <c r="N110" i="5"/>
  <c r="M110" i="5"/>
  <c r="M109" i="5"/>
  <c r="P108" i="5"/>
  <c r="N108" i="5"/>
  <c r="M108" i="5"/>
  <c r="P107" i="5"/>
  <c r="M107" i="5"/>
  <c r="M106" i="5"/>
  <c r="P105" i="5"/>
  <c r="N105" i="5"/>
  <c r="M105" i="5"/>
  <c r="P104" i="5"/>
  <c r="M104" i="5"/>
  <c r="R103" i="5"/>
  <c r="P103" i="5"/>
  <c r="O103" i="5"/>
  <c r="N103" i="5"/>
  <c r="M103" i="5"/>
  <c r="R102" i="5"/>
  <c r="P102" i="5"/>
  <c r="M102" i="5"/>
  <c r="R101" i="5"/>
  <c r="P101" i="5"/>
  <c r="O101" i="5"/>
  <c r="N101" i="5"/>
  <c r="M101" i="5"/>
  <c r="R100" i="5"/>
  <c r="P100" i="5"/>
  <c r="M100" i="5"/>
  <c r="R99" i="5"/>
  <c r="P99" i="5"/>
  <c r="O99" i="5"/>
  <c r="N99" i="5"/>
  <c r="M99" i="5"/>
  <c r="R98" i="5"/>
  <c r="P98" i="5"/>
  <c r="M98" i="5"/>
  <c r="P97" i="5"/>
  <c r="M97" i="5"/>
  <c r="P96" i="5"/>
  <c r="M96" i="5"/>
  <c r="O95" i="5"/>
  <c r="N95" i="5"/>
  <c r="M95" i="5"/>
  <c r="M94" i="5"/>
  <c r="M93" i="5"/>
  <c r="M92" i="5"/>
  <c r="M91" i="5"/>
  <c r="R90" i="5"/>
  <c r="Q90" i="5"/>
  <c r="P90" i="5"/>
  <c r="O90" i="5"/>
  <c r="N90" i="5"/>
  <c r="M90" i="5"/>
  <c r="R89" i="5"/>
  <c r="Q89" i="5"/>
  <c r="P89" i="5"/>
  <c r="O89" i="5"/>
  <c r="N89" i="5"/>
  <c r="M89" i="5"/>
  <c r="R88" i="5"/>
  <c r="Q88" i="5"/>
  <c r="P88" i="5"/>
  <c r="O88" i="5"/>
  <c r="N88" i="5"/>
  <c r="M88" i="5"/>
  <c r="P87" i="5"/>
  <c r="N87" i="5"/>
  <c r="M87" i="5"/>
  <c r="P86" i="5"/>
  <c r="N86" i="5"/>
  <c r="M86" i="5"/>
  <c r="P85" i="5"/>
  <c r="N85" i="5"/>
  <c r="M85" i="5"/>
  <c r="M84" i="5"/>
  <c r="P83" i="5"/>
  <c r="N83" i="5"/>
  <c r="M83" i="5"/>
  <c r="P82" i="5"/>
  <c r="M82" i="5"/>
  <c r="M81" i="5"/>
  <c r="P80" i="5"/>
  <c r="N80" i="5"/>
  <c r="M80" i="5"/>
  <c r="P79" i="5"/>
  <c r="M79" i="5"/>
  <c r="R78" i="5"/>
  <c r="P78" i="5"/>
  <c r="O78" i="5"/>
  <c r="N78" i="5"/>
  <c r="M78" i="5"/>
  <c r="R77" i="5"/>
  <c r="P77" i="5"/>
  <c r="M77" i="5"/>
  <c r="R76" i="5"/>
  <c r="P76" i="5"/>
  <c r="O76" i="5"/>
  <c r="N76" i="5"/>
  <c r="M76" i="5"/>
  <c r="R75" i="5"/>
  <c r="P75" i="5"/>
  <c r="M75" i="5"/>
  <c r="R74" i="5"/>
  <c r="P74" i="5"/>
  <c r="O74" i="5"/>
  <c r="N74" i="5"/>
  <c r="M74" i="5"/>
  <c r="R73" i="5"/>
  <c r="P73" i="5"/>
  <c r="M73" i="5"/>
  <c r="P72" i="5"/>
  <c r="M72" i="5"/>
  <c r="P71" i="5"/>
  <c r="M71" i="5"/>
  <c r="O70" i="5"/>
  <c r="N70" i="5"/>
  <c r="M70" i="5"/>
  <c r="M69" i="5"/>
  <c r="M68" i="5"/>
  <c r="M67" i="5"/>
  <c r="M66" i="5"/>
  <c r="R65" i="5"/>
  <c r="Q65" i="5"/>
  <c r="P65" i="5"/>
  <c r="O65" i="5"/>
  <c r="N65" i="5"/>
  <c r="M65" i="5"/>
  <c r="R64" i="5"/>
  <c r="Q64" i="5"/>
  <c r="P64" i="5"/>
  <c r="O64" i="5"/>
  <c r="N64" i="5"/>
  <c r="M64" i="5"/>
  <c r="R63" i="5"/>
  <c r="Q63" i="5"/>
  <c r="P63" i="5"/>
  <c r="O63" i="5"/>
  <c r="N63" i="5"/>
  <c r="M63" i="5"/>
  <c r="P62" i="5"/>
  <c r="N62" i="5"/>
  <c r="M62" i="5"/>
  <c r="P61" i="5"/>
  <c r="N61" i="5"/>
  <c r="M61" i="5"/>
  <c r="P60" i="5"/>
  <c r="N60" i="5"/>
  <c r="M60" i="5"/>
  <c r="M59" i="5"/>
  <c r="P58" i="5"/>
  <c r="N58" i="5"/>
  <c r="M58" i="5"/>
  <c r="P57" i="5"/>
  <c r="M57" i="5"/>
  <c r="M56" i="5"/>
  <c r="P55" i="5"/>
  <c r="N55" i="5"/>
  <c r="M55" i="5"/>
  <c r="P54" i="5"/>
  <c r="M54" i="5"/>
  <c r="A165" i="12" l="1"/>
  <c r="D165" i="12"/>
  <c r="A166" i="12"/>
  <c r="D166" i="12"/>
  <c r="A167" i="12"/>
  <c r="D167" i="12"/>
  <c r="A169" i="12"/>
  <c r="D169" i="12"/>
  <c r="A170" i="12"/>
  <c r="D170" i="12"/>
  <c r="A171" i="12"/>
  <c r="D171" i="12"/>
  <c r="A172" i="12"/>
  <c r="D172" i="12"/>
  <c r="A173" i="12"/>
  <c r="D173" i="12"/>
  <c r="A174" i="12"/>
  <c r="D174" i="12"/>
  <c r="A175" i="12"/>
  <c r="D175" i="12"/>
  <c r="A176" i="12"/>
  <c r="D176" i="12"/>
  <c r="A177" i="12"/>
  <c r="D177" i="12"/>
  <c r="A178" i="12"/>
  <c r="D178" i="12"/>
  <c r="A179" i="12"/>
  <c r="D179" i="12"/>
  <c r="A180" i="12"/>
  <c r="D180" i="12"/>
  <c r="A182" i="12"/>
  <c r="D182" i="12"/>
  <c r="A183" i="12"/>
  <c r="D183" i="12"/>
  <c r="A184" i="12"/>
  <c r="D184" i="12"/>
  <c r="A185" i="12"/>
  <c r="D185" i="12"/>
  <c r="A186" i="12"/>
  <c r="D186" i="12"/>
  <c r="A187" i="12"/>
  <c r="D187" i="12"/>
  <c r="A188" i="12"/>
  <c r="D188" i="12"/>
  <c r="A189" i="12"/>
  <c r="D189" i="12"/>
  <c r="A190" i="12"/>
  <c r="D190" i="12"/>
  <c r="A191" i="12"/>
  <c r="D191" i="12"/>
  <c r="A192" i="12"/>
  <c r="D192" i="12"/>
  <c r="A193" i="12"/>
  <c r="D193" i="12"/>
  <c r="A195" i="12"/>
  <c r="D195" i="12"/>
  <c r="A196" i="12"/>
  <c r="D196" i="12"/>
  <c r="A198" i="12"/>
  <c r="D198" i="12"/>
  <c r="A199" i="12"/>
  <c r="D199" i="12"/>
  <c r="A200" i="12"/>
  <c r="D200" i="12"/>
  <c r="A201" i="12"/>
  <c r="D201" i="12"/>
  <c r="A202" i="12"/>
  <c r="D202" i="12"/>
  <c r="A203" i="12"/>
  <c r="D203" i="12"/>
  <c r="A204" i="12"/>
  <c r="D204" i="12"/>
  <c r="A205" i="12"/>
  <c r="D205" i="12"/>
  <c r="A206" i="12"/>
  <c r="D206" i="12"/>
  <c r="A207" i="12"/>
  <c r="D207" i="12"/>
  <c r="A208" i="12"/>
  <c r="D208" i="12"/>
  <c r="A210" i="12"/>
  <c r="D210" i="12"/>
  <c r="A211" i="12"/>
  <c r="D211" i="12"/>
  <c r="A212" i="12"/>
  <c r="D212" i="12"/>
  <c r="A213" i="12"/>
  <c r="D213" i="12"/>
  <c r="A214" i="12"/>
  <c r="D214" i="12"/>
  <c r="A215" i="12"/>
  <c r="D215" i="12"/>
  <c r="A216" i="12"/>
  <c r="D216" i="12"/>
  <c r="A217" i="12"/>
  <c r="D217" i="12"/>
  <c r="A218" i="12"/>
  <c r="D218" i="12"/>
  <c r="A219" i="12"/>
  <c r="D219" i="12"/>
  <c r="A220" i="12"/>
  <c r="D220" i="12"/>
  <c r="A221" i="12"/>
  <c r="D221" i="12"/>
  <c r="A222" i="12"/>
  <c r="D222" i="12"/>
  <c r="A223" i="12"/>
  <c r="D223" i="12"/>
  <c r="A224" i="12"/>
  <c r="D224" i="12"/>
  <c r="A225" i="12"/>
  <c r="D225" i="12"/>
  <c r="A226" i="12"/>
  <c r="D226" i="12"/>
  <c r="A227" i="12"/>
  <c r="D227" i="12"/>
  <c r="A228" i="12"/>
  <c r="D228" i="12"/>
  <c r="A229" i="12"/>
  <c r="D229" i="12"/>
  <c r="A230" i="12"/>
  <c r="D230" i="12"/>
  <c r="A231" i="12"/>
  <c r="D231" i="12"/>
  <c r="A232" i="12"/>
  <c r="D232" i="12"/>
  <c r="A233" i="12"/>
  <c r="D233" i="12"/>
  <c r="A234" i="12"/>
  <c r="D234" i="12"/>
  <c r="A163" i="12"/>
  <c r="D164" i="12"/>
  <c r="A164" i="12"/>
  <c r="A162" i="12" l="1"/>
  <c r="A161" i="12"/>
  <c r="A160" i="12"/>
  <c r="A159" i="12"/>
  <c r="A158" i="12"/>
  <c r="A157" i="12"/>
  <c r="A156" i="12"/>
  <c r="J23" i="2" l="1"/>
  <c r="J24" i="2"/>
  <c r="J22" i="2"/>
  <c r="J21" i="5"/>
  <c r="J38" i="5"/>
  <c r="J39" i="5"/>
  <c r="J37" i="5"/>
  <c r="A11" i="14" l="1" a="1"/>
  <c r="A11" i="14" s="1"/>
  <c r="A12" i="14" l="1" a="1"/>
  <c r="A12" i="14" s="1"/>
  <c r="A13" i="14" s="1" a="1"/>
  <c r="A13" i="14" s="1"/>
  <c r="E11" i="14"/>
  <c r="F11" i="14"/>
  <c r="B11" i="14"/>
  <c r="H11" i="14"/>
  <c r="D11" i="14"/>
  <c r="G11" i="14"/>
  <c r="C11" i="14"/>
  <c r="A12" i="12"/>
  <c r="A13" i="12"/>
  <c r="A14" i="12"/>
  <c r="A15" i="12"/>
  <c r="A16" i="12"/>
  <c r="A17" i="12"/>
  <c r="A18" i="12"/>
  <c r="A19" i="12"/>
  <c r="A20" i="12"/>
  <c r="A21" i="12"/>
  <c r="A22" i="12"/>
  <c r="A23" i="12"/>
  <c r="A25" i="12"/>
  <c r="A26" i="12"/>
  <c r="A27" i="12"/>
  <c r="A28" i="12"/>
  <c r="A29" i="12"/>
  <c r="A30" i="12"/>
  <c r="A31" i="12"/>
  <c r="A32" i="12"/>
  <c r="A33" i="12"/>
  <c r="A34" i="12"/>
  <c r="A35" i="12"/>
  <c r="A36" i="12"/>
  <c r="A37" i="12"/>
  <c r="A38" i="12"/>
  <c r="A39" i="12"/>
  <c r="A40" i="12"/>
  <c r="A41" i="12"/>
  <c r="A42" i="12"/>
  <c r="A43" i="12"/>
  <c r="A44" i="12"/>
  <c r="A45" i="12"/>
  <c r="A46" i="12"/>
  <c r="A47" i="12"/>
  <c r="A48" i="12"/>
  <c r="A49" i="12"/>
  <c r="A50" i="12"/>
  <c r="A51" i="12"/>
  <c r="A52" i="12"/>
  <c r="A53" i="12"/>
  <c r="A54" i="12"/>
  <c r="A55" i="12"/>
  <c r="A56" i="12"/>
  <c r="A57" i="12"/>
  <c r="A58" i="12"/>
  <c r="A59" i="12"/>
  <c r="A60" i="12"/>
  <c r="A61" i="12"/>
  <c r="A62" i="12"/>
  <c r="A63" i="12"/>
  <c r="A64" i="12"/>
  <c r="A65" i="12"/>
  <c r="A66" i="12"/>
  <c r="A67" i="12"/>
  <c r="A68" i="12"/>
  <c r="A69" i="12"/>
  <c r="A70" i="12"/>
  <c r="A71" i="12"/>
  <c r="A72" i="12"/>
  <c r="A73" i="12"/>
  <c r="A74" i="12"/>
  <c r="A75" i="12"/>
  <c r="A76" i="12"/>
  <c r="A77" i="12"/>
  <c r="A78" i="12"/>
  <c r="A79" i="12"/>
  <c r="A80" i="12"/>
  <c r="A81" i="12"/>
  <c r="A82" i="12"/>
  <c r="A83" i="12"/>
  <c r="A84" i="12"/>
  <c r="A85" i="12"/>
  <c r="A86" i="12"/>
  <c r="A87" i="12"/>
  <c r="A88" i="12"/>
  <c r="A89" i="12"/>
  <c r="A90" i="12"/>
  <c r="A91" i="12"/>
  <c r="A92" i="12"/>
  <c r="A93" i="12"/>
  <c r="A94" i="12"/>
  <c r="A95" i="12"/>
  <c r="A96" i="12"/>
  <c r="A97" i="12"/>
  <c r="A98" i="12"/>
  <c r="A99" i="12"/>
  <c r="A100" i="12"/>
  <c r="A101" i="12"/>
  <c r="A102" i="12"/>
  <c r="A103" i="12"/>
  <c r="A104" i="12"/>
  <c r="A105" i="12"/>
  <c r="A106" i="12"/>
  <c r="A107" i="12"/>
  <c r="A108" i="12"/>
  <c r="A109" i="12"/>
  <c r="A110" i="12"/>
  <c r="A111" i="12"/>
  <c r="A112" i="12"/>
  <c r="A113" i="12"/>
  <c r="A114" i="12"/>
  <c r="A115" i="12"/>
  <c r="A116" i="12"/>
  <c r="A117" i="12"/>
  <c r="A118" i="12"/>
  <c r="A119" i="12"/>
  <c r="A120" i="12"/>
  <c r="A121" i="12"/>
  <c r="A122" i="12"/>
  <c r="A123" i="12"/>
  <c r="A124" i="12"/>
  <c r="A125" i="12"/>
  <c r="A126" i="12"/>
  <c r="A127" i="12"/>
  <c r="A128" i="12"/>
  <c r="A129" i="12"/>
  <c r="A130" i="12"/>
  <c r="A131" i="12"/>
  <c r="A132" i="12"/>
  <c r="A133" i="12"/>
  <c r="A134" i="12"/>
  <c r="A135" i="12"/>
  <c r="A136" i="12"/>
  <c r="A137" i="12"/>
  <c r="A138" i="12"/>
  <c r="A139" i="12"/>
  <c r="A140" i="12"/>
  <c r="A141" i="12"/>
  <c r="A142" i="12"/>
  <c r="A143" i="12"/>
  <c r="A144" i="12"/>
  <c r="A145" i="12"/>
  <c r="A146" i="12"/>
  <c r="A147" i="12"/>
  <c r="A148" i="12"/>
  <c r="A149" i="12"/>
  <c r="A150" i="12"/>
  <c r="A151" i="12"/>
  <c r="A152" i="12"/>
  <c r="A153" i="12"/>
  <c r="A154" i="12"/>
  <c r="A155" i="12"/>
  <c r="A11" i="12"/>
  <c r="A11" i="13" s="1" a="1"/>
  <c r="A11" i="13" s="1"/>
  <c r="E11" i="13" s="1"/>
  <c r="D11" i="13" l="1"/>
  <c r="C11" i="13"/>
  <c r="G11" i="13"/>
  <c r="B11" i="13"/>
  <c r="H11" i="13"/>
  <c r="A12" i="13" a="1"/>
  <c r="A12" i="13" s="1"/>
  <c r="D12" i="13" s="1"/>
  <c r="F11" i="13"/>
  <c r="G13" i="14"/>
  <c r="C13" i="14"/>
  <c r="H13" i="14"/>
  <c r="B13" i="14"/>
  <c r="D13" i="14"/>
  <c r="F13" i="14"/>
  <c r="E13" i="14"/>
  <c r="H12" i="14"/>
  <c r="D12" i="14"/>
  <c r="F12" i="14"/>
  <c r="G12" i="14"/>
  <c r="B12" i="14"/>
  <c r="E12" i="14"/>
  <c r="C12" i="14"/>
  <c r="A14" i="14" a="1"/>
  <c r="A14" i="14" s="1"/>
  <c r="A15" i="14" s="1" a="1"/>
  <c r="A15" i="14" s="1"/>
  <c r="A4" i="8"/>
  <c r="A17" i="8"/>
  <c r="A2" i="5"/>
  <c r="A2" i="4"/>
  <c r="A2" i="14"/>
  <c r="A2" i="13"/>
  <c r="A2" i="12"/>
  <c r="A2" i="2"/>
  <c r="B13" i="1"/>
  <c r="B9" i="1"/>
  <c r="B12" i="13" l="1"/>
  <c r="F12" i="13"/>
  <c r="H12" i="13"/>
  <c r="A13" i="13" a="1"/>
  <c r="A13" i="13" s="1"/>
  <c r="G13" i="13" s="1"/>
  <c r="C12" i="13"/>
  <c r="E12" i="13"/>
  <c r="G12" i="13"/>
  <c r="E15" i="14"/>
  <c r="G15" i="14"/>
  <c r="B15" i="14"/>
  <c r="F15" i="14"/>
  <c r="D15" i="14"/>
  <c r="H15" i="14"/>
  <c r="C15" i="14"/>
  <c r="A16" i="14" a="1"/>
  <c r="A16" i="14" s="1"/>
  <c r="F14" i="14"/>
  <c r="B14" i="14"/>
  <c r="E14" i="14"/>
  <c r="D14" i="14"/>
  <c r="H14" i="14"/>
  <c r="C14" i="14"/>
  <c r="G14" i="14"/>
  <c r="A14" i="13" l="1" a="1"/>
  <c r="A14" i="13" s="1"/>
  <c r="C14" i="13" s="1"/>
  <c r="C13" i="13"/>
  <c r="B13" i="13"/>
  <c r="D13" i="13"/>
  <c r="F13" i="13"/>
  <c r="H13" i="13"/>
  <c r="E13" i="13"/>
  <c r="H16" i="14"/>
  <c r="D16" i="14"/>
  <c r="C16" i="14"/>
  <c r="G16" i="14"/>
  <c r="B16" i="14"/>
  <c r="F16" i="14"/>
  <c r="E16" i="14"/>
  <c r="A17" i="14" a="1"/>
  <c r="A17" i="14" s="1"/>
  <c r="A15" i="13" l="1" a="1"/>
  <c r="A15" i="13" s="1"/>
  <c r="B15" i="13" s="1"/>
  <c r="F14" i="13"/>
  <c r="E14" i="13"/>
  <c r="G14" i="13"/>
  <c r="B14" i="13"/>
  <c r="D14" i="13"/>
  <c r="H14" i="13"/>
  <c r="A18" i="14" a="1"/>
  <c r="A18" i="14" s="1"/>
  <c r="H17" i="14"/>
  <c r="G17" i="14"/>
  <c r="C17" i="14"/>
  <c r="D17" i="14"/>
  <c r="B17" i="14"/>
  <c r="F17" i="14"/>
  <c r="E17" i="14"/>
  <c r="C15" i="13" l="1"/>
  <c r="H15" i="13"/>
  <c r="D15" i="13"/>
  <c r="A16" i="13" a="1"/>
  <c r="A16" i="13" s="1"/>
  <c r="E16" i="13" s="1"/>
  <c r="E15" i="13"/>
  <c r="G15" i="13"/>
  <c r="F15" i="13"/>
  <c r="H18" i="14"/>
  <c r="D18" i="14"/>
  <c r="G18" i="14"/>
  <c r="C18" i="14"/>
  <c r="F18" i="14"/>
  <c r="B18" i="14"/>
  <c r="E18" i="14"/>
  <c r="A19" i="14" a="1"/>
  <c r="A19" i="14" s="1"/>
  <c r="G16" i="13" l="1"/>
  <c r="H16" i="13"/>
  <c r="A17" i="13" a="1"/>
  <c r="A17" i="13" s="1"/>
  <c r="D17" i="13" s="1"/>
  <c r="B16" i="13"/>
  <c r="C16" i="13"/>
  <c r="F16" i="13"/>
  <c r="D16" i="13"/>
  <c r="G19" i="14"/>
  <c r="C19" i="14"/>
  <c r="F19" i="14"/>
  <c r="B19" i="14"/>
  <c r="E19" i="14"/>
  <c r="H19" i="14"/>
  <c r="D19" i="14"/>
  <c r="A20" i="14" a="1"/>
  <c r="A20" i="14" s="1"/>
  <c r="A18" i="13" l="1" a="1"/>
  <c r="A18" i="13" s="1"/>
  <c r="E18" i="13" s="1"/>
  <c r="F17" i="13"/>
  <c r="B17" i="13"/>
  <c r="E17" i="13"/>
  <c r="C17" i="13"/>
  <c r="G17" i="13"/>
  <c r="H17" i="13"/>
  <c r="A21" i="14" a="1"/>
  <c r="A21" i="14" s="1"/>
  <c r="G21" i="14" s="1"/>
  <c r="F20" i="14"/>
  <c r="B20" i="14"/>
  <c r="E20" i="14"/>
  <c r="H20" i="14"/>
  <c r="D20" i="14"/>
  <c r="G20" i="14"/>
  <c r="C20" i="14"/>
  <c r="A19" i="13" l="1" a="1"/>
  <c r="A19" i="13" s="1"/>
  <c r="G19" i="13" s="1"/>
  <c r="F18" i="13"/>
  <c r="G18" i="13"/>
  <c r="B18" i="13"/>
  <c r="C18" i="13"/>
  <c r="H18" i="13"/>
  <c r="D18" i="13"/>
  <c r="B21" i="14"/>
  <c r="D21" i="14"/>
  <c r="F21" i="14"/>
  <c r="H21" i="14"/>
  <c r="C21" i="14"/>
  <c r="E21" i="14"/>
  <c r="A22" i="14" a="1"/>
  <c r="A22" i="14" s="1"/>
  <c r="D22" i="14" s="1"/>
  <c r="H19" i="13" l="1"/>
  <c r="B19" i="13"/>
  <c r="A20" i="13" a="1"/>
  <c r="A20" i="13" s="1"/>
  <c r="A21" i="13" s="1" a="1"/>
  <c r="A21" i="13" s="1"/>
  <c r="H21" i="13" s="1"/>
  <c r="C19" i="13"/>
  <c r="F19" i="13"/>
  <c r="E19" i="13"/>
  <c r="D19" i="13"/>
  <c r="F22" i="14"/>
  <c r="H22" i="14"/>
  <c r="A23" i="14" a="1"/>
  <c r="A23" i="14" s="1"/>
  <c r="D23" i="14" s="1"/>
  <c r="C22" i="14"/>
  <c r="E22" i="14"/>
  <c r="G22" i="14"/>
  <c r="B22" i="14"/>
  <c r="A22" i="13" l="1" a="1"/>
  <c r="A22" i="13" s="1"/>
  <c r="A23" i="13" s="1" a="1"/>
  <c r="A23" i="13" s="1"/>
  <c r="B23" i="13" s="1"/>
  <c r="B20" i="13"/>
  <c r="F20" i="13"/>
  <c r="D21" i="13"/>
  <c r="E21" i="13"/>
  <c r="D20" i="13"/>
  <c r="H20" i="13"/>
  <c r="C21" i="13"/>
  <c r="G21" i="13"/>
  <c r="C20" i="13"/>
  <c r="G20" i="13"/>
  <c r="F21" i="13"/>
  <c r="E20" i="13"/>
  <c r="B21" i="13"/>
  <c r="F23" i="14"/>
  <c r="H23" i="14"/>
  <c r="E23" i="14"/>
  <c r="G23" i="14"/>
  <c r="A24" i="14" a="1"/>
  <c r="A24" i="14" s="1"/>
  <c r="G24" i="14" s="1"/>
  <c r="C23" i="14"/>
  <c r="B23" i="14"/>
  <c r="A24" i="13" l="1" a="1"/>
  <c r="A24" i="13" s="1"/>
  <c r="A25" i="13" s="1" a="1"/>
  <c r="A25" i="13" s="1"/>
  <c r="A26" i="13" s="1" a="1"/>
  <c r="A26" i="13" s="1"/>
  <c r="F22" i="13"/>
  <c r="H23" i="13"/>
  <c r="F23" i="13"/>
  <c r="D22" i="13"/>
  <c r="C22" i="13"/>
  <c r="D23" i="13"/>
  <c r="E22" i="13"/>
  <c r="B22" i="13"/>
  <c r="C23" i="13"/>
  <c r="G23" i="13"/>
  <c r="G22" i="13"/>
  <c r="H22" i="13"/>
  <c r="E23" i="13"/>
  <c r="A25" i="14" a="1"/>
  <c r="A25" i="14" s="1"/>
  <c r="B25" i="14" s="1"/>
  <c r="B24" i="14"/>
  <c r="D24" i="14"/>
  <c r="F24" i="14"/>
  <c r="H24" i="14"/>
  <c r="C24" i="14"/>
  <c r="E24" i="14"/>
  <c r="G24" i="13" l="1"/>
  <c r="E24" i="13"/>
  <c r="F24" i="13"/>
  <c r="B24" i="13"/>
  <c r="H24" i="13"/>
  <c r="D24" i="13"/>
  <c r="C24" i="13"/>
  <c r="F25" i="14"/>
  <c r="D25" i="14"/>
  <c r="A26" i="14" a="1"/>
  <c r="A26" i="14" s="1"/>
  <c r="H26" i="14" s="1"/>
  <c r="H25" i="14"/>
  <c r="C25" i="14"/>
  <c r="E25" i="14"/>
  <c r="G25" i="14"/>
  <c r="A27" i="13" a="1"/>
  <c r="A27" i="13" s="1"/>
  <c r="A28" i="13" s="1" a="1"/>
  <c r="A28" i="13" s="1"/>
  <c r="B26" i="13"/>
  <c r="G26" i="13"/>
  <c r="E26" i="13"/>
  <c r="C26" i="13"/>
  <c r="H26" i="13"/>
  <c r="F26" i="13"/>
  <c r="D26" i="13"/>
  <c r="D25" i="13"/>
  <c r="B25" i="13"/>
  <c r="G25" i="13"/>
  <c r="E25" i="13"/>
  <c r="C25" i="13"/>
  <c r="H25" i="13"/>
  <c r="F25" i="13"/>
  <c r="C26" i="14" l="1"/>
  <c r="E26" i="14"/>
  <c r="B26" i="14"/>
  <c r="D26" i="14"/>
  <c r="A27" i="14" a="1"/>
  <c r="A27" i="14" s="1"/>
  <c r="H27" i="14" s="1"/>
  <c r="G26" i="14"/>
  <c r="F26" i="14"/>
  <c r="E28" i="13"/>
  <c r="C28" i="13"/>
  <c r="H28" i="13"/>
  <c r="F28" i="13"/>
  <c r="G28" i="13"/>
  <c r="D28" i="13"/>
  <c r="B28" i="13"/>
  <c r="B27" i="13"/>
  <c r="G27" i="13"/>
  <c r="E27" i="13"/>
  <c r="C27" i="13"/>
  <c r="F27" i="13"/>
  <c r="D27" i="13"/>
  <c r="H27" i="13"/>
  <c r="A29" i="13" a="1"/>
  <c r="A29" i="13" s="1"/>
  <c r="B27" i="14" l="1"/>
  <c r="D27" i="14"/>
  <c r="A28" i="14" a="1"/>
  <c r="A28" i="14" s="1"/>
  <c r="C28" i="14" s="1"/>
  <c r="C27" i="14"/>
  <c r="E27" i="14"/>
  <c r="G27" i="14"/>
  <c r="F27" i="14"/>
  <c r="H29" i="13"/>
  <c r="F29" i="13"/>
  <c r="D29" i="13"/>
  <c r="B29" i="13"/>
  <c r="G29" i="13"/>
  <c r="E29" i="13"/>
  <c r="C29" i="13"/>
  <c r="A30" i="13" a="1"/>
  <c r="A30" i="13" s="1"/>
  <c r="E28" i="14" l="1"/>
  <c r="G28" i="14"/>
  <c r="D28" i="14"/>
  <c r="F28" i="14"/>
  <c r="A29" i="14" a="1"/>
  <c r="A29" i="14" s="1"/>
  <c r="E29" i="14" s="1"/>
  <c r="B28" i="14"/>
  <c r="H28" i="14"/>
  <c r="A31" i="13" a="1"/>
  <c r="A31" i="13" s="1"/>
  <c r="C30" i="13"/>
  <c r="H30" i="13"/>
  <c r="F30" i="13"/>
  <c r="D30" i="13"/>
  <c r="B30" i="13"/>
  <c r="G30" i="13"/>
  <c r="E30" i="13"/>
  <c r="A30" i="14" l="1" a="1"/>
  <c r="A30" i="14" s="1"/>
  <c r="H30" i="14" s="1"/>
  <c r="H29" i="14"/>
  <c r="G29" i="14"/>
  <c r="B29" i="14"/>
  <c r="D29" i="14"/>
  <c r="F29" i="14"/>
  <c r="C29" i="14"/>
  <c r="F31" i="13"/>
  <c r="D31" i="13"/>
  <c r="B31" i="13"/>
  <c r="G31" i="13"/>
  <c r="E31" i="13"/>
  <c r="C31" i="13"/>
  <c r="H31" i="13"/>
  <c r="A32" i="13" a="1"/>
  <c r="A32" i="13" s="1"/>
  <c r="C30" i="14" l="1"/>
  <c r="E30" i="14"/>
  <c r="A31" i="14" a="1"/>
  <c r="A31" i="14" s="1"/>
  <c r="H31" i="14" s="1"/>
  <c r="G30" i="14"/>
  <c r="B30" i="14"/>
  <c r="D30" i="14"/>
  <c r="F30" i="14"/>
  <c r="E32" i="13"/>
  <c r="C32" i="13"/>
  <c r="H32" i="13"/>
  <c r="F32" i="13"/>
  <c r="D32" i="13"/>
  <c r="B32" i="13"/>
  <c r="G32" i="13"/>
  <c r="A33" i="13" a="1"/>
  <c r="A33" i="13" s="1"/>
  <c r="A32" i="14" l="1" a="1"/>
  <c r="A32" i="14" s="1"/>
  <c r="C32" i="14" s="1"/>
  <c r="C31" i="14"/>
  <c r="E31" i="14"/>
  <c r="G31" i="14"/>
  <c r="B31" i="14"/>
  <c r="D31" i="14"/>
  <c r="F31" i="14"/>
  <c r="H33" i="13"/>
  <c r="F33" i="13"/>
  <c r="D33" i="13"/>
  <c r="B33" i="13"/>
  <c r="G33" i="13"/>
  <c r="E33" i="13"/>
  <c r="C33" i="13"/>
  <c r="A34" i="13" a="1"/>
  <c r="A34" i="13" s="1"/>
  <c r="E32" i="14" l="1"/>
  <c r="G32" i="14"/>
  <c r="A33" i="14" a="1"/>
  <c r="A33" i="14" s="1"/>
  <c r="B33" i="14" s="1"/>
  <c r="B32" i="14"/>
  <c r="D32" i="14"/>
  <c r="F32" i="14"/>
  <c r="H32" i="14"/>
  <c r="B34" i="13"/>
  <c r="A35" i="13" a="1"/>
  <c r="A35" i="13" s="1"/>
  <c r="G34" i="13"/>
  <c r="E34" i="13"/>
  <c r="C34" i="13"/>
  <c r="H34" i="13"/>
  <c r="F34" i="13"/>
  <c r="D34" i="13"/>
  <c r="J165" i="5"/>
  <c r="J164" i="5"/>
  <c r="J163" i="5"/>
  <c r="J140" i="5"/>
  <c r="J139" i="5"/>
  <c r="J138" i="5"/>
  <c r="J115" i="5"/>
  <c r="J114" i="5"/>
  <c r="J113" i="5"/>
  <c r="J90" i="5"/>
  <c r="J89" i="5"/>
  <c r="J88" i="5"/>
  <c r="J65" i="5"/>
  <c r="J64" i="5"/>
  <c r="J63" i="5"/>
  <c r="B11" i="1"/>
  <c r="D33" i="14" l="1"/>
  <c r="F33" i="14"/>
  <c r="A34" i="14" a="1"/>
  <c r="A34" i="14" s="1"/>
  <c r="H34" i="14" s="1"/>
  <c r="H33" i="14"/>
  <c r="C33" i="14"/>
  <c r="E33" i="14"/>
  <c r="G33" i="14"/>
  <c r="F35" i="13"/>
  <c r="D35" i="13"/>
  <c r="B35" i="13"/>
  <c r="E35" i="13"/>
  <c r="G35" i="13"/>
  <c r="C35" i="13"/>
  <c r="H35" i="13"/>
  <c r="A36" i="13" a="1"/>
  <c r="A36" i="13" s="1"/>
  <c r="J13" i="4"/>
  <c r="B34" i="14" l="1"/>
  <c r="D34" i="14"/>
  <c r="C34" i="14"/>
  <c r="E34" i="14"/>
  <c r="A35" i="14" a="1"/>
  <c r="A35" i="14" s="1"/>
  <c r="D35" i="14" s="1"/>
  <c r="G34" i="14"/>
  <c r="F34" i="14"/>
  <c r="E36" i="13"/>
  <c r="C36" i="13"/>
  <c r="H36" i="13"/>
  <c r="F36" i="13"/>
  <c r="D36" i="13"/>
  <c r="B36" i="13"/>
  <c r="G36" i="13"/>
  <c r="A37" i="13" a="1"/>
  <c r="A37" i="13" s="1"/>
  <c r="A2" i="7"/>
  <c r="F35" i="14" l="1"/>
  <c r="H35" i="14"/>
  <c r="A36" i="14" a="1"/>
  <c r="A36" i="14" s="1"/>
  <c r="F36" i="14" s="1"/>
  <c r="C35" i="14"/>
  <c r="E35" i="14"/>
  <c r="G35" i="14"/>
  <c r="B35" i="14"/>
  <c r="G37" i="13"/>
  <c r="E37" i="13"/>
  <c r="C37" i="13"/>
  <c r="A38" i="13" a="1"/>
  <c r="A38" i="13" s="1"/>
  <c r="H37" i="13"/>
  <c r="F37" i="13"/>
  <c r="D37" i="13"/>
  <c r="B37" i="13"/>
  <c r="H36" i="14" l="1"/>
  <c r="C36" i="14"/>
  <c r="E36" i="14"/>
  <c r="G36" i="14"/>
  <c r="B36" i="14"/>
  <c r="A37" i="14" a="1"/>
  <c r="A37" i="14" s="1"/>
  <c r="C37" i="14" s="1"/>
  <c r="D36" i="14"/>
  <c r="G38" i="13"/>
  <c r="E38" i="13"/>
  <c r="C38" i="13"/>
  <c r="H38" i="13"/>
  <c r="F38" i="13"/>
  <c r="D38" i="13"/>
  <c r="B38" i="13"/>
  <c r="A39" i="13" a="1"/>
  <c r="A39" i="13" s="1"/>
  <c r="G37" i="14" l="1"/>
  <c r="B37" i="14"/>
  <c r="D37" i="14"/>
  <c r="F37" i="14"/>
  <c r="A38" i="14" a="1"/>
  <c r="A38" i="14" s="1"/>
  <c r="H38" i="14" s="1"/>
  <c r="H37" i="14"/>
  <c r="E37" i="14"/>
  <c r="F39" i="13"/>
  <c r="D39" i="13"/>
  <c r="B39" i="13"/>
  <c r="G39" i="13"/>
  <c r="E39" i="13"/>
  <c r="C39" i="13"/>
  <c r="H39" i="13"/>
  <c r="A40" i="13" a="1"/>
  <c r="A40" i="13" s="1"/>
  <c r="C38" i="14" l="1"/>
  <c r="E38" i="14"/>
  <c r="A39" i="14" a="1"/>
  <c r="A39" i="14" s="1"/>
  <c r="G39" i="14" s="1"/>
  <c r="G38" i="14"/>
  <c r="B38" i="14"/>
  <c r="D38" i="14"/>
  <c r="F38" i="14"/>
  <c r="D40" i="13"/>
  <c r="B40" i="13"/>
  <c r="G40" i="13"/>
  <c r="A41" i="13" a="1"/>
  <c r="A41" i="13" s="1"/>
  <c r="E40" i="13"/>
  <c r="C40" i="13"/>
  <c r="H40" i="13"/>
  <c r="F40" i="13"/>
  <c r="A40" i="14" l="1" a="1"/>
  <c r="A40" i="14" s="1"/>
  <c r="C40" i="14" s="1"/>
  <c r="B39" i="14"/>
  <c r="D39" i="14"/>
  <c r="F39" i="14"/>
  <c r="H39" i="14"/>
  <c r="C39" i="14"/>
  <c r="E39" i="14"/>
  <c r="G41" i="13"/>
  <c r="E41" i="13"/>
  <c r="C41" i="13"/>
  <c r="A42" i="13" a="1"/>
  <c r="A42" i="13" s="1"/>
  <c r="H41" i="13"/>
  <c r="F41" i="13"/>
  <c r="D41" i="13"/>
  <c r="B41" i="13"/>
  <c r="E40" i="14" l="1"/>
  <c r="G40" i="14"/>
  <c r="A41" i="14" a="1"/>
  <c r="A41" i="14" s="1"/>
  <c r="B41" i="14" s="1"/>
  <c r="B40" i="14"/>
  <c r="F40" i="14"/>
  <c r="D40" i="14"/>
  <c r="H40" i="14"/>
  <c r="B42" i="13"/>
  <c r="A43" i="13" a="1"/>
  <c r="A43" i="13" s="1"/>
  <c r="A44" i="13" s="1" a="1"/>
  <c r="A44" i="13" s="1"/>
  <c r="G42" i="13"/>
  <c r="E42" i="13"/>
  <c r="F42" i="13"/>
  <c r="D42" i="13"/>
  <c r="C42" i="13"/>
  <c r="H42" i="13"/>
  <c r="D41" i="14" l="1"/>
  <c r="F41" i="14"/>
  <c r="A42" i="14" a="1"/>
  <c r="A42" i="14" s="1"/>
  <c r="G42" i="14" s="1"/>
  <c r="H41" i="14"/>
  <c r="C41" i="14"/>
  <c r="E41" i="14"/>
  <c r="G41" i="14"/>
  <c r="H44" i="13"/>
  <c r="F44" i="13"/>
  <c r="E44" i="13"/>
  <c r="C44" i="13"/>
  <c r="D44" i="13"/>
  <c r="B44" i="13"/>
  <c r="G44" i="13"/>
  <c r="A45" i="13" a="1"/>
  <c r="A45" i="13" s="1"/>
  <c r="H45" i="13" s="1"/>
  <c r="F43" i="13"/>
  <c r="D43" i="13"/>
  <c r="B43" i="13"/>
  <c r="G43" i="13"/>
  <c r="E43" i="13"/>
  <c r="C43" i="13"/>
  <c r="H43" i="13"/>
  <c r="C42" i="14" l="1"/>
  <c r="E42" i="14"/>
  <c r="A46" i="13" a="1"/>
  <c r="A46" i="13" s="1"/>
  <c r="C46" i="13" s="1"/>
  <c r="E45" i="13"/>
  <c r="B45" i="13"/>
  <c r="F45" i="13"/>
  <c r="B42" i="14"/>
  <c r="D42" i="14"/>
  <c r="G45" i="13"/>
  <c r="D45" i="13"/>
  <c r="F42" i="14"/>
  <c r="H42" i="14"/>
  <c r="C45" i="13"/>
  <c r="A43" i="14" a="1"/>
  <c r="A43" i="14" s="1"/>
  <c r="D43" i="14" s="1"/>
  <c r="F43" i="14" l="1"/>
  <c r="H43" i="14"/>
  <c r="G46" i="13"/>
  <c r="A47" i="13" a="1"/>
  <c r="A47" i="13" s="1"/>
  <c r="H47" i="13" s="1"/>
  <c r="B46" i="13"/>
  <c r="F46" i="13"/>
  <c r="A44" i="14" a="1"/>
  <c r="A44" i="14" s="1"/>
  <c r="F44" i="14" s="1"/>
  <c r="C43" i="14"/>
  <c r="D46" i="13"/>
  <c r="H46" i="13"/>
  <c r="E43" i="14"/>
  <c r="G43" i="14"/>
  <c r="E46" i="13"/>
  <c r="B43" i="14"/>
  <c r="C44" i="14" l="1"/>
  <c r="H44" i="14"/>
  <c r="E47" i="13"/>
  <c r="B47" i="13"/>
  <c r="G47" i="13"/>
  <c r="F47" i="13"/>
  <c r="E44" i="14"/>
  <c r="G44" i="14"/>
  <c r="A45" i="14" a="1"/>
  <c r="A45" i="14" s="1"/>
  <c r="B45" i="14" s="1"/>
  <c r="B44" i="14"/>
  <c r="A48" i="13" a="1"/>
  <c r="A48" i="13" s="1"/>
  <c r="G48" i="13" s="1"/>
  <c r="D47" i="13"/>
  <c r="C47" i="13"/>
  <c r="D44" i="14"/>
  <c r="D48" i="13" l="1"/>
  <c r="E48" i="13"/>
  <c r="D45" i="14"/>
  <c r="F45" i="14"/>
  <c r="A46" i="14" a="1"/>
  <c r="A46" i="14" s="1"/>
  <c r="H46" i="14" s="1"/>
  <c r="H45" i="14"/>
  <c r="A49" i="13" a="1"/>
  <c r="A49" i="13" s="1"/>
  <c r="H49" i="13" s="1"/>
  <c r="F48" i="13"/>
  <c r="H48" i="13"/>
  <c r="C48" i="13"/>
  <c r="C45" i="14"/>
  <c r="E45" i="14"/>
  <c r="B48" i="13"/>
  <c r="G45" i="14"/>
  <c r="C46" i="14" l="1"/>
  <c r="E46" i="14"/>
  <c r="A47" i="14" a="1"/>
  <c r="A47" i="14" s="1"/>
  <c r="G47" i="14" s="1"/>
  <c r="G46" i="14"/>
  <c r="E49" i="13"/>
  <c r="G49" i="13"/>
  <c r="B46" i="14"/>
  <c r="D46" i="14"/>
  <c r="B49" i="13"/>
  <c r="D49" i="13"/>
  <c r="F46" i="14"/>
  <c r="A50" i="13" a="1"/>
  <c r="A50" i="13" s="1"/>
  <c r="F50" i="13" s="1"/>
  <c r="C49" i="13"/>
  <c r="F49" i="13"/>
  <c r="H50" i="13" l="1"/>
  <c r="C50" i="13"/>
  <c r="B47" i="14"/>
  <c r="D47" i="14"/>
  <c r="E50" i="13"/>
  <c r="G50" i="13"/>
  <c r="F47" i="14"/>
  <c r="H47" i="14"/>
  <c r="A48" i="14" a="1"/>
  <c r="A48" i="14" s="1"/>
  <c r="C48" i="14" s="1"/>
  <c r="C47" i="14"/>
  <c r="A51" i="13" a="1"/>
  <c r="A51" i="13" s="1"/>
  <c r="H51" i="13" s="1"/>
  <c r="B50" i="13"/>
  <c r="D50" i="13"/>
  <c r="E47" i="14"/>
  <c r="D51" i="13" l="1"/>
  <c r="F51" i="13"/>
  <c r="E48" i="14"/>
  <c r="G48" i="14"/>
  <c r="A49" i="14" a="1"/>
  <c r="A49" i="14" s="1"/>
  <c r="H49" i="14" s="1"/>
  <c r="B48" i="14"/>
  <c r="C51" i="13"/>
  <c r="E51" i="13"/>
  <c r="D48" i="14"/>
  <c r="F48" i="14"/>
  <c r="G51" i="13"/>
  <c r="B51" i="13"/>
  <c r="H48" i="14"/>
  <c r="A52" i="13" a="1"/>
  <c r="A52" i="13" s="1"/>
  <c r="E52" i="13" s="1"/>
  <c r="B52" i="13" l="1"/>
  <c r="D52" i="13"/>
  <c r="C49" i="14"/>
  <c r="E49" i="14"/>
  <c r="F52" i="13"/>
  <c r="H52" i="13"/>
  <c r="G49" i="14"/>
  <c r="B49" i="14"/>
  <c r="A53" i="13" a="1"/>
  <c r="A53" i="13" s="1"/>
  <c r="G53" i="13" s="1"/>
  <c r="G52" i="13"/>
  <c r="C52" i="13"/>
  <c r="D49" i="14"/>
  <c r="F49" i="14"/>
  <c r="A50" i="14" a="1"/>
  <c r="A50" i="14" s="1"/>
  <c r="D50" i="14" s="1"/>
  <c r="B53" i="13" l="1"/>
  <c r="D53" i="13"/>
  <c r="F50" i="14"/>
  <c r="H50" i="14"/>
  <c r="A54" i="13" a="1"/>
  <c r="A54" i="13" s="1"/>
  <c r="G54" i="13" s="1"/>
  <c r="C53" i="13"/>
  <c r="F53" i="13"/>
  <c r="H53" i="13"/>
  <c r="C50" i="14"/>
  <c r="E50" i="14"/>
  <c r="A51" i="14" a="1"/>
  <c r="A51" i="14" s="1"/>
  <c r="G51" i="14" s="1"/>
  <c r="G50" i="14"/>
  <c r="E53" i="13"/>
  <c r="B50" i="14"/>
  <c r="B54" i="13" l="1"/>
  <c r="D54" i="13"/>
  <c r="B51" i="14"/>
  <c r="D51" i="14"/>
  <c r="A55" i="13" a="1"/>
  <c r="A55" i="13" s="1"/>
  <c r="F55" i="13" s="1"/>
  <c r="C54" i="13"/>
  <c r="F54" i="13"/>
  <c r="H54" i="13"/>
  <c r="F51" i="14"/>
  <c r="H51" i="14"/>
  <c r="A52" i="14" a="1"/>
  <c r="A52" i="14" s="1"/>
  <c r="E52" i="14" s="1"/>
  <c r="C51" i="14"/>
  <c r="E54" i="13"/>
  <c r="E51" i="14"/>
  <c r="H55" i="13" l="1"/>
  <c r="C55" i="13"/>
  <c r="B52" i="14"/>
  <c r="C52" i="14"/>
  <c r="E55" i="13"/>
  <c r="G55" i="13"/>
  <c r="H52" i="14"/>
  <c r="G52" i="14"/>
  <c r="A53" i="14" a="1"/>
  <c r="A53" i="14" s="1"/>
  <c r="G53" i="14" s="1"/>
  <c r="D52" i="14"/>
  <c r="A56" i="13" a="1"/>
  <c r="A56" i="13" s="1"/>
  <c r="E56" i="13" s="1"/>
  <c r="B55" i="13"/>
  <c r="D55" i="13"/>
  <c r="F52" i="14"/>
  <c r="D53" i="14" l="1"/>
  <c r="F53" i="14"/>
  <c r="D56" i="13"/>
  <c r="F56" i="13"/>
  <c r="G56" i="13"/>
  <c r="B56" i="13"/>
  <c r="H53" i="14"/>
  <c r="B53" i="14"/>
  <c r="A57" i="13" a="1"/>
  <c r="A57" i="13" s="1"/>
  <c r="H57" i="13" s="1"/>
  <c r="H56" i="13"/>
  <c r="A54" i="14" a="1"/>
  <c r="A54" i="14" s="1"/>
  <c r="H54" i="14" s="1"/>
  <c r="E53" i="14"/>
  <c r="C56" i="13"/>
  <c r="C53" i="14"/>
  <c r="C57" i="13" l="1"/>
  <c r="E57" i="13"/>
  <c r="C54" i="14"/>
  <c r="E54" i="14"/>
  <c r="A55" i="14" a="1"/>
  <c r="A55" i="14" s="1"/>
  <c r="G55" i="14" s="1"/>
  <c r="F54" i="14"/>
  <c r="A58" i="13" a="1"/>
  <c r="A58" i="13" s="1"/>
  <c r="G58" i="13" s="1"/>
  <c r="G57" i="13"/>
  <c r="B57" i="13"/>
  <c r="D57" i="13"/>
  <c r="G54" i="14"/>
  <c r="D54" i="14"/>
  <c r="F57" i="13"/>
  <c r="B54" i="14"/>
  <c r="E55" i="14" l="1"/>
  <c r="H55" i="14"/>
  <c r="F58" i="13"/>
  <c r="H58" i="13"/>
  <c r="B58" i="13"/>
  <c r="D58" i="13"/>
  <c r="B55" i="14"/>
  <c r="D55" i="14"/>
  <c r="A59" i="13" a="1"/>
  <c r="A59" i="13" s="1"/>
  <c r="C59" i="13" s="1"/>
  <c r="C58" i="13"/>
  <c r="A56" i="14" a="1"/>
  <c r="A56" i="14" s="1"/>
  <c r="C56" i="14" s="1"/>
  <c r="C55" i="14"/>
  <c r="E58" i="13"/>
  <c r="F55" i="14"/>
  <c r="E59" i="13" l="1"/>
  <c r="G59" i="13"/>
  <c r="D56" i="14"/>
  <c r="G56" i="14"/>
  <c r="A57" i="14" a="1"/>
  <c r="A57" i="14" s="1"/>
  <c r="E57" i="14" s="1"/>
  <c r="B56" i="14"/>
  <c r="A60" i="13" a="1"/>
  <c r="A60" i="13" s="1"/>
  <c r="E60" i="13" s="1"/>
  <c r="B59" i="13"/>
  <c r="D59" i="13"/>
  <c r="F59" i="13"/>
  <c r="E56" i="14"/>
  <c r="F56" i="14"/>
  <c r="H59" i="13"/>
  <c r="H56" i="14"/>
  <c r="F57" i="14" l="1"/>
  <c r="D57" i="14"/>
  <c r="D60" i="13"/>
  <c r="F60" i="13"/>
  <c r="G60" i="13"/>
  <c r="B60" i="13"/>
  <c r="G57" i="14"/>
  <c r="B57" i="14"/>
  <c r="A61" i="13" a="1"/>
  <c r="A61" i="13" s="1"/>
  <c r="H61" i="13" s="1"/>
  <c r="H60" i="13"/>
  <c r="A58" i="14" a="1"/>
  <c r="A58" i="14" s="1"/>
  <c r="H58" i="14" s="1"/>
  <c r="H57" i="14"/>
  <c r="C60" i="13"/>
  <c r="C57" i="14"/>
  <c r="C61" i="13" l="1"/>
  <c r="E61" i="13"/>
  <c r="C58" i="14"/>
  <c r="E58" i="14"/>
  <c r="A59" i="14" a="1"/>
  <c r="A59" i="14" s="1"/>
  <c r="G59" i="14" s="1"/>
  <c r="G58" i="14"/>
  <c r="A62" i="13" a="1"/>
  <c r="A62" i="13" s="1"/>
  <c r="G62" i="13" s="1"/>
  <c r="G61" i="13"/>
  <c r="B61" i="13"/>
  <c r="D61" i="13"/>
  <c r="B58" i="14"/>
  <c r="D58" i="14"/>
  <c r="F61" i="13"/>
  <c r="F58" i="14"/>
  <c r="F59" i="14" l="1"/>
  <c r="H59" i="14"/>
  <c r="F62" i="13"/>
  <c r="H62" i="13"/>
  <c r="B62" i="13"/>
  <c r="D62" i="13"/>
  <c r="B59" i="14"/>
  <c r="D59" i="14"/>
  <c r="A60" i="14" a="1"/>
  <c r="A60" i="14" s="1"/>
  <c r="H60" i="14" s="1"/>
  <c r="A63" i="13" a="1"/>
  <c r="A63" i="13" s="1"/>
  <c r="G63" i="13" s="1"/>
  <c r="C62" i="13"/>
  <c r="C59" i="14"/>
  <c r="E62" i="13"/>
  <c r="E59" i="14"/>
  <c r="A64" i="13" l="1" a="1"/>
  <c r="A64" i="13" s="1"/>
  <c r="H64" i="13" s="1"/>
  <c r="B63" i="13"/>
  <c r="D63" i="13"/>
  <c r="F63" i="13"/>
  <c r="E60" i="14"/>
  <c r="G60" i="14"/>
  <c r="C63" i="13"/>
  <c r="B60" i="14"/>
  <c r="D60" i="14"/>
  <c r="A61" i="14" a="1"/>
  <c r="A61" i="14" s="1"/>
  <c r="B61" i="14" s="1"/>
  <c r="C60" i="14"/>
  <c r="H63" i="13"/>
  <c r="E63" i="13"/>
  <c r="F60" i="14"/>
  <c r="G64" i="13" l="1"/>
  <c r="B64" i="13"/>
  <c r="H61" i="14"/>
  <c r="C61" i="14"/>
  <c r="C64" i="13"/>
  <c r="E64" i="13"/>
  <c r="D61" i="14"/>
  <c r="F61" i="14"/>
  <c r="D64" i="13"/>
  <c r="F64" i="13"/>
  <c r="E61" i="14"/>
  <c r="G61" i="14"/>
  <c r="A65" i="13" a="1"/>
  <c r="A65" i="13" s="1"/>
  <c r="D65" i="13" s="1"/>
  <c r="A62" i="14" a="1"/>
  <c r="A62" i="14" s="1"/>
  <c r="E62" i="14" s="1"/>
  <c r="F65" i="13" l="1"/>
  <c r="H65" i="13"/>
  <c r="G62" i="14"/>
  <c r="B62" i="14"/>
  <c r="A66" i="13" a="1"/>
  <c r="A66" i="13" s="1"/>
  <c r="C66" i="13" s="1"/>
  <c r="G65" i="13"/>
  <c r="C65" i="13"/>
  <c r="E65" i="13"/>
  <c r="D62" i="14"/>
  <c r="F62" i="14"/>
  <c r="A63" i="14" a="1"/>
  <c r="A63" i="14" s="1"/>
  <c r="H63" i="14" s="1"/>
  <c r="H62" i="14"/>
  <c r="B65" i="13"/>
  <c r="C62" i="14"/>
  <c r="F66" i="13" l="1"/>
  <c r="H66" i="13"/>
  <c r="C63" i="14"/>
  <c r="E63" i="14"/>
  <c r="A64" i="14" a="1"/>
  <c r="A64" i="14" s="1"/>
  <c r="H64" i="14" s="1"/>
  <c r="G63" i="14"/>
  <c r="E66" i="13"/>
  <c r="G66" i="13"/>
  <c r="B63" i="14"/>
  <c r="D63" i="14"/>
  <c r="B66" i="13"/>
  <c r="D66" i="13"/>
  <c r="F63" i="14"/>
  <c r="A67" i="13" a="1"/>
  <c r="A67" i="13" s="1"/>
  <c r="G67" i="13" s="1"/>
  <c r="A65" i="14" l="1" a="1"/>
  <c r="A65" i="14" s="1"/>
  <c r="B65" i="14" s="1"/>
  <c r="C64" i="14"/>
  <c r="D67" i="13"/>
  <c r="F67" i="13"/>
  <c r="E64" i="14"/>
  <c r="G64" i="14"/>
  <c r="H67" i="13"/>
  <c r="C67" i="13"/>
  <c r="B64" i="14"/>
  <c r="D64" i="14"/>
  <c r="A68" i="13" a="1"/>
  <c r="A68" i="13" s="1"/>
  <c r="F68" i="13" s="1"/>
  <c r="B67" i="13"/>
  <c r="E67" i="13"/>
  <c r="F64" i="14"/>
  <c r="E65" i="14" l="1"/>
  <c r="G65" i="14"/>
  <c r="A69" i="13" a="1"/>
  <c r="A69" i="13" s="1"/>
  <c r="H69" i="13" s="1"/>
  <c r="H68" i="13"/>
  <c r="C68" i="13"/>
  <c r="E68" i="13"/>
  <c r="D65" i="14"/>
  <c r="F65" i="14"/>
  <c r="G68" i="13"/>
  <c r="B68" i="13"/>
  <c r="H65" i="14"/>
  <c r="C65" i="14"/>
  <c r="A66" i="14" a="1"/>
  <c r="A66" i="14" s="1"/>
  <c r="B66" i="14" s="1"/>
  <c r="D68" i="13"/>
  <c r="C69" i="13" l="1"/>
  <c r="E69" i="13"/>
  <c r="D66" i="14"/>
  <c r="F66" i="14"/>
  <c r="A67" i="14" a="1"/>
  <c r="A67" i="14" s="1"/>
  <c r="D67" i="14" s="1"/>
  <c r="H66" i="14"/>
  <c r="A70" i="13" a="1"/>
  <c r="A70" i="13" s="1"/>
  <c r="G70" i="13" s="1"/>
  <c r="G69" i="13"/>
  <c r="B69" i="13"/>
  <c r="D69" i="13"/>
  <c r="C66" i="14"/>
  <c r="E66" i="14"/>
  <c r="F69" i="13"/>
  <c r="G66" i="14"/>
  <c r="C67" i="14" l="1"/>
  <c r="E67" i="14"/>
  <c r="F70" i="13"/>
  <c r="H70" i="13"/>
  <c r="B70" i="13"/>
  <c r="D70" i="13"/>
  <c r="F67" i="14"/>
  <c r="H67" i="14"/>
  <c r="A68" i="14" a="1"/>
  <c r="A68" i="14" s="1"/>
  <c r="D68" i="14" s="1"/>
  <c r="G67" i="14"/>
  <c r="A71" i="13" a="1"/>
  <c r="A71" i="13" s="1"/>
  <c r="C71" i="13" s="1"/>
  <c r="C70" i="13"/>
  <c r="E70" i="13"/>
  <c r="B67" i="14"/>
  <c r="E71" i="13" l="1"/>
  <c r="G71" i="13"/>
  <c r="F68" i="14"/>
  <c r="H68" i="14"/>
  <c r="A69" i="14" a="1"/>
  <c r="A69" i="14" s="1"/>
  <c r="F69" i="14" s="1"/>
  <c r="C68" i="14"/>
  <c r="A72" i="13" a="1"/>
  <c r="A72" i="13" s="1"/>
  <c r="E72" i="13" s="1"/>
  <c r="B71" i="13"/>
  <c r="D71" i="13"/>
  <c r="F71" i="13"/>
  <c r="E68" i="14"/>
  <c r="G68" i="14"/>
  <c r="H71" i="13"/>
  <c r="B68" i="14"/>
  <c r="E69" i="14" l="1"/>
  <c r="G69" i="14"/>
  <c r="D72" i="13"/>
  <c r="F72" i="13"/>
  <c r="G72" i="13"/>
  <c r="B72" i="13"/>
  <c r="H69" i="14"/>
  <c r="C69" i="14"/>
  <c r="A70" i="14" a="1"/>
  <c r="A70" i="14" s="1"/>
  <c r="B70" i="14" s="1"/>
  <c r="B69" i="14"/>
  <c r="A73" i="13" a="1"/>
  <c r="A73" i="13" s="1"/>
  <c r="H73" i="13" s="1"/>
  <c r="H72" i="13"/>
  <c r="C72" i="13"/>
  <c r="D69" i="14"/>
  <c r="C73" i="13" l="1"/>
  <c r="E73" i="13"/>
  <c r="D70" i="14"/>
  <c r="F70" i="14"/>
  <c r="A71" i="14" a="1"/>
  <c r="A71" i="14" s="1"/>
  <c r="D71" i="14" s="1"/>
  <c r="H70" i="14"/>
  <c r="A74" i="13" a="1"/>
  <c r="A74" i="13" s="1"/>
  <c r="G74" i="13" s="1"/>
  <c r="G73" i="13"/>
  <c r="B73" i="13"/>
  <c r="D73" i="13"/>
  <c r="C70" i="14"/>
  <c r="E70" i="14"/>
  <c r="F73" i="13"/>
  <c r="G70" i="14"/>
  <c r="C71" i="14" l="1"/>
  <c r="E71" i="14"/>
  <c r="F74" i="13"/>
  <c r="H74" i="13"/>
  <c r="B74" i="13"/>
  <c r="D74" i="13"/>
  <c r="F71" i="14"/>
  <c r="H71" i="14"/>
  <c r="A72" i="14" a="1"/>
  <c r="A72" i="14" s="1"/>
  <c r="D72" i="14" s="1"/>
  <c r="G71" i="14"/>
  <c r="A75" i="13" a="1"/>
  <c r="A75" i="13" s="1"/>
  <c r="C75" i="13" s="1"/>
  <c r="C74" i="13"/>
  <c r="E74" i="13"/>
  <c r="B71" i="14"/>
  <c r="E75" i="13" l="1"/>
  <c r="G75" i="13"/>
  <c r="F72" i="14"/>
  <c r="H72" i="14"/>
  <c r="A73" i="14" a="1"/>
  <c r="A73" i="14" s="1"/>
  <c r="F73" i="14" s="1"/>
  <c r="C72" i="14"/>
  <c r="A76" i="13" a="1"/>
  <c r="A76" i="13" s="1"/>
  <c r="E76" i="13" s="1"/>
  <c r="B75" i="13"/>
  <c r="D75" i="13"/>
  <c r="F75" i="13"/>
  <c r="E72" i="14"/>
  <c r="G72" i="14"/>
  <c r="H75" i="13"/>
  <c r="B72" i="14"/>
  <c r="G73" i="14" l="1"/>
  <c r="E73" i="14"/>
  <c r="D76" i="13"/>
  <c r="F76" i="13"/>
  <c r="G76" i="13"/>
  <c r="B76" i="13"/>
  <c r="H73" i="14"/>
  <c r="C73" i="14"/>
  <c r="A77" i="13" a="1"/>
  <c r="A77" i="13" s="1"/>
  <c r="E77" i="13" s="1"/>
  <c r="H76" i="13"/>
  <c r="B73" i="14"/>
  <c r="A74" i="14" a="1"/>
  <c r="A74" i="14" s="1"/>
  <c r="F74" i="14" s="1"/>
  <c r="C76" i="13"/>
  <c r="D73" i="14"/>
  <c r="A75" i="14" l="1" a="1"/>
  <c r="A75" i="14" s="1"/>
  <c r="G75" i="14" s="1"/>
  <c r="H74" i="14"/>
  <c r="A78" i="13" a="1"/>
  <c r="A78" i="13" s="1"/>
  <c r="H78" i="13" s="1"/>
  <c r="G77" i="13"/>
  <c r="B77" i="13"/>
  <c r="D77" i="13"/>
  <c r="C74" i="14"/>
  <c r="E74" i="14"/>
  <c r="F77" i="13"/>
  <c r="H77" i="13"/>
  <c r="G74" i="14"/>
  <c r="B74" i="14"/>
  <c r="C77" i="13"/>
  <c r="D74" i="14"/>
  <c r="C75" i="14" l="1"/>
  <c r="E75" i="14"/>
  <c r="A79" i="13" a="1"/>
  <c r="A79" i="13" s="1"/>
  <c r="C79" i="13" s="1"/>
  <c r="C78" i="13"/>
  <c r="E78" i="13"/>
  <c r="G78" i="13"/>
  <c r="B75" i="14"/>
  <c r="D75" i="14"/>
  <c r="B78" i="13"/>
  <c r="D78" i="13"/>
  <c r="F75" i="14"/>
  <c r="H75" i="14"/>
  <c r="F78" i="13"/>
  <c r="A76" i="14" a="1"/>
  <c r="A76" i="14" s="1"/>
  <c r="D76" i="14" s="1"/>
  <c r="F76" i="14" l="1"/>
  <c r="H76" i="14"/>
  <c r="E79" i="13"/>
  <c r="G79" i="13"/>
  <c r="A77" i="14" a="1"/>
  <c r="A77" i="14" s="1"/>
  <c r="C77" i="14" s="1"/>
  <c r="C76" i="14"/>
  <c r="D79" i="13"/>
  <c r="F79" i="13"/>
  <c r="E76" i="14"/>
  <c r="G76" i="14"/>
  <c r="A80" i="13" a="1"/>
  <c r="A80" i="13" s="1"/>
  <c r="B80" i="13" s="1"/>
  <c r="B79" i="13"/>
  <c r="H79" i="13"/>
  <c r="B76" i="14"/>
  <c r="D80" i="13" l="1"/>
  <c r="F80" i="13"/>
  <c r="E77" i="14"/>
  <c r="G77" i="14"/>
  <c r="A78" i="14" a="1"/>
  <c r="A78" i="14" s="1"/>
  <c r="E78" i="14" s="1"/>
  <c r="B77" i="14"/>
  <c r="A81" i="13" a="1"/>
  <c r="A81" i="13" s="1"/>
  <c r="D81" i="13" s="1"/>
  <c r="H80" i="13"/>
  <c r="C80" i="13"/>
  <c r="E80" i="13"/>
  <c r="D77" i="14"/>
  <c r="F77" i="14"/>
  <c r="G80" i="13"/>
  <c r="H77" i="14"/>
  <c r="D78" i="14" l="1"/>
  <c r="F78" i="14"/>
  <c r="C81" i="13"/>
  <c r="E81" i="13"/>
  <c r="F81" i="13"/>
  <c r="H81" i="13"/>
  <c r="G78" i="14"/>
  <c r="B78" i="14"/>
  <c r="A79" i="14" a="1"/>
  <c r="A79" i="14" s="1"/>
  <c r="H79" i="14" s="1"/>
  <c r="H78" i="14"/>
  <c r="A82" i="13" a="1"/>
  <c r="A82" i="13" s="1"/>
  <c r="D82" i="13" s="1"/>
  <c r="G81" i="13"/>
  <c r="B81" i="13"/>
  <c r="C78" i="14"/>
  <c r="F82" i="13" l="1"/>
  <c r="H82" i="13"/>
  <c r="C79" i="14"/>
  <c r="E79" i="14"/>
  <c r="A80" i="14" a="1"/>
  <c r="A80" i="14" s="1"/>
  <c r="G80" i="14" s="1"/>
  <c r="G79" i="14"/>
  <c r="A83" i="13" a="1"/>
  <c r="A83" i="13" s="1"/>
  <c r="F83" i="13" s="1"/>
  <c r="C82" i="13"/>
  <c r="E82" i="13"/>
  <c r="G82" i="13"/>
  <c r="B79" i="14"/>
  <c r="D79" i="14"/>
  <c r="B82" i="13"/>
  <c r="F79" i="14"/>
  <c r="F80" i="14" l="1"/>
  <c r="H80" i="14"/>
  <c r="E83" i="13"/>
  <c r="G83" i="13"/>
  <c r="H83" i="13"/>
  <c r="C83" i="13"/>
  <c r="B80" i="14"/>
  <c r="D80" i="14"/>
  <c r="A84" i="13" a="1"/>
  <c r="A84" i="13" s="1"/>
  <c r="B84" i="13" s="1"/>
  <c r="B83" i="13"/>
  <c r="A81" i="14" a="1"/>
  <c r="A81" i="14" s="1"/>
  <c r="C81" i="14" s="1"/>
  <c r="C80" i="14"/>
  <c r="D83" i="13"/>
  <c r="E80" i="14"/>
  <c r="D84" i="13" l="1"/>
  <c r="F84" i="13"/>
  <c r="E81" i="14"/>
  <c r="G81" i="14"/>
  <c r="A82" i="14" a="1"/>
  <c r="A82" i="14" s="1"/>
  <c r="E82" i="14" s="1"/>
  <c r="B81" i="14"/>
  <c r="A85" i="13" a="1"/>
  <c r="A85" i="13" s="1"/>
  <c r="F85" i="13" s="1"/>
  <c r="H84" i="13"/>
  <c r="C84" i="13"/>
  <c r="E84" i="13"/>
  <c r="D81" i="14"/>
  <c r="F81" i="14"/>
  <c r="G84" i="13"/>
  <c r="H81" i="14"/>
  <c r="F82" i="14" l="1"/>
  <c r="D82" i="14"/>
  <c r="G85" i="13"/>
  <c r="H85" i="13"/>
  <c r="E85" i="13"/>
  <c r="D85" i="13"/>
  <c r="G82" i="14"/>
  <c r="B82" i="14"/>
  <c r="A83" i="14" a="1"/>
  <c r="A83" i="14" s="1"/>
  <c r="H83" i="14" s="1"/>
  <c r="H82" i="14"/>
  <c r="A86" i="13" a="1"/>
  <c r="A86" i="13" s="1"/>
  <c r="D86" i="13" s="1"/>
  <c r="B85" i="13"/>
  <c r="C85" i="13"/>
  <c r="C82" i="14"/>
  <c r="E86" i="13" l="1"/>
  <c r="H86" i="13"/>
  <c r="C83" i="14"/>
  <c r="E83" i="14"/>
  <c r="A84" i="14" a="1"/>
  <c r="A84" i="14" s="1"/>
  <c r="G84" i="14" s="1"/>
  <c r="G83" i="14"/>
  <c r="A87" i="13" a="1"/>
  <c r="A87" i="13" s="1"/>
  <c r="F87" i="13" s="1"/>
  <c r="C86" i="13"/>
  <c r="F86" i="13"/>
  <c r="G86" i="13"/>
  <c r="B83" i="14"/>
  <c r="D83" i="14"/>
  <c r="B86" i="13"/>
  <c r="F83" i="14"/>
  <c r="F84" i="14" l="1"/>
  <c r="H84" i="14"/>
  <c r="H87" i="13"/>
  <c r="G87" i="13"/>
  <c r="D87" i="13"/>
  <c r="C87" i="13"/>
  <c r="B84" i="14"/>
  <c r="D84" i="14"/>
  <c r="A85" i="14" a="1"/>
  <c r="A85" i="14" s="1"/>
  <c r="D85" i="14" s="1"/>
  <c r="C84" i="14"/>
  <c r="A88" i="13" a="1"/>
  <c r="A88" i="13" s="1"/>
  <c r="B88" i="13" s="1"/>
  <c r="B87" i="13"/>
  <c r="E87" i="13"/>
  <c r="E84" i="14"/>
  <c r="C88" i="13" l="1"/>
  <c r="F88" i="13"/>
  <c r="B85" i="14"/>
  <c r="H85" i="14"/>
  <c r="A86" i="14" a="1"/>
  <c r="A86" i="14" s="1"/>
  <c r="H86" i="14" s="1"/>
  <c r="G85" i="14"/>
  <c r="A89" i="13" a="1"/>
  <c r="A89" i="13" s="1"/>
  <c r="D89" i="13" s="1"/>
  <c r="G88" i="13"/>
  <c r="D88" i="13"/>
  <c r="E88" i="13"/>
  <c r="E85" i="14"/>
  <c r="C85" i="14"/>
  <c r="H88" i="13"/>
  <c r="F85" i="14"/>
  <c r="F86" i="14" l="1"/>
  <c r="G86" i="14"/>
  <c r="B89" i="13"/>
  <c r="E89" i="13"/>
  <c r="G89" i="13"/>
  <c r="H89" i="13"/>
  <c r="E86" i="14"/>
  <c r="C86" i="14"/>
  <c r="A87" i="14" a="1"/>
  <c r="A87" i="14" s="1"/>
  <c r="B87" i="14" s="1"/>
  <c r="D86" i="14"/>
  <c r="A90" i="13" a="1"/>
  <c r="A90" i="13" s="1"/>
  <c r="D90" i="13" s="1"/>
  <c r="F89" i="13"/>
  <c r="C89" i="13"/>
  <c r="B86" i="14"/>
  <c r="E90" i="13" l="1"/>
  <c r="H90" i="13"/>
  <c r="H87" i="14"/>
  <c r="F87" i="14"/>
  <c r="A88" i="14" a="1"/>
  <c r="A88" i="14" s="1"/>
  <c r="B88" i="14" s="1"/>
  <c r="C87" i="14"/>
  <c r="A91" i="13" a="1"/>
  <c r="A91" i="13" s="1"/>
  <c r="F91" i="13" s="1"/>
  <c r="C90" i="13"/>
  <c r="B90" i="13"/>
  <c r="G90" i="13"/>
  <c r="D87" i="14"/>
  <c r="G87" i="14"/>
  <c r="F90" i="13"/>
  <c r="E87" i="14"/>
  <c r="D88" i="14" l="1"/>
  <c r="E88" i="14"/>
  <c r="H91" i="13"/>
  <c r="G91" i="13"/>
  <c r="D91" i="13"/>
  <c r="C91" i="13"/>
  <c r="C88" i="14"/>
  <c r="F88" i="14"/>
  <c r="A92" i="13" a="1"/>
  <c r="A92" i="13" s="1"/>
  <c r="B92" i="13" s="1"/>
  <c r="B91" i="13"/>
  <c r="A89" i="14" a="1"/>
  <c r="A89" i="14" s="1"/>
  <c r="D89" i="14" s="1"/>
  <c r="G88" i="14"/>
  <c r="E91" i="13"/>
  <c r="H88" i="14"/>
  <c r="D92" i="13" l="1"/>
  <c r="F92" i="13"/>
  <c r="C89" i="14"/>
  <c r="H89" i="14"/>
  <c r="A90" i="14" a="1"/>
  <c r="A90" i="14" s="1"/>
  <c r="D90" i="14" s="1"/>
  <c r="F89" i="14"/>
  <c r="A93" i="13" a="1"/>
  <c r="A93" i="13" s="1"/>
  <c r="E93" i="13" s="1"/>
  <c r="H92" i="13"/>
  <c r="C92" i="13"/>
  <c r="E92" i="13"/>
  <c r="G89" i="14"/>
  <c r="E89" i="14"/>
  <c r="G92" i="13"/>
  <c r="B89" i="14"/>
  <c r="E90" i="14" l="1"/>
  <c r="G90" i="14"/>
  <c r="A94" i="13" a="1"/>
  <c r="A94" i="13" s="1"/>
  <c r="D94" i="13" s="1"/>
  <c r="G93" i="13"/>
  <c r="B93" i="13"/>
  <c r="D93" i="13"/>
  <c r="F90" i="14"/>
  <c r="H90" i="14"/>
  <c r="F93" i="13"/>
  <c r="H93" i="13"/>
  <c r="B90" i="14"/>
  <c r="C90" i="14"/>
  <c r="C93" i="13"/>
  <c r="A91" i="14" a="1"/>
  <c r="A91" i="14" s="1"/>
  <c r="B91" i="14" s="1"/>
  <c r="D91" i="14" l="1"/>
  <c r="F91" i="14"/>
  <c r="F94" i="13"/>
  <c r="H94" i="13"/>
  <c r="A92" i="14" a="1"/>
  <c r="A92" i="14" s="1"/>
  <c r="H92" i="14" s="1"/>
  <c r="C91" i="14"/>
  <c r="E94" i="13"/>
  <c r="G94" i="13"/>
  <c r="E91" i="14"/>
  <c r="G91" i="14"/>
  <c r="A95" i="13" a="1"/>
  <c r="A95" i="13" s="1"/>
  <c r="C95" i="13" s="1"/>
  <c r="C94" i="13"/>
  <c r="B94" i="13"/>
  <c r="H91" i="14"/>
  <c r="E95" i="13" l="1"/>
  <c r="G95" i="13"/>
  <c r="B92" i="14"/>
  <c r="E92" i="14"/>
  <c r="A93" i="14" a="1"/>
  <c r="A93" i="14" s="1"/>
  <c r="G93" i="14" s="1"/>
  <c r="F92" i="14"/>
  <c r="A96" i="13" a="1"/>
  <c r="A96" i="13" s="1"/>
  <c r="E96" i="13" s="1"/>
  <c r="B95" i="13"/>
  <c r="D95" i="13"/>
  <c r="F95" i="13"/>
  <c r="C92" i="14"/>
  <c r="D92" i="14"/>
  <c r="H95" i="13"/>
  <c r="G92" i="14"/>
  <c r="H93" i="14" l="1"/>
  <c r="E93" i="14"/>
  <c r="D96" i="13"/>
  <c r="F96" i="13"/>
  <c r="G96" i="13"/>
  <c r="B96" i="13"/>
  <c r="F93" i="14"/>
  <c r="D93" i="14"/>
  <c r="A94" i="14" a="1"/>
  <c r="A94" i="14" s="1"/>
  <c r="C94" i="14" s="1"/>
  <c r="C93" i="14"/>
  <c r="A97" i="13" a="1"/>
  <c r="A97" i="13" s="1"/>
  <c r="H97" i="13" s="1"/>
  <c r="H96" i="13"/>
  <c r="C96" i="13"/>
  <c r="B93" i="14"/>
  <c r="C97" i="13" l="1"/>
  <c r="E97" i="13"/>
  <c r="H94" i="14"/>
  <c r="G94" i="14"/>
  <c r="A95" i="14" a="1"/>
  <c r="A95" i="14" s="1"/>
  <c r="E95" i="14" s="1"/>
  <c r="B94" i="14"/>
  <c r="A98" i="13" a="1"/>
  <c r="A98" i="13" s="1"/>
  <c r="G98" i="13" s="1"/>
  <c r="G97" i="13"/>
  <c r="B97" i="13"/>
  <c r="D97" i="13"/>
  <c r="E94" i="14"/>
  <c r="F94" i="14"/>
  <c r="F97" i="13"/>
  <c r="D94" i="14"/>
  <c r="D95" i="14" l="1"/>
  <c r="F95" i="14"/>
  <c r="F98" i="13"/>
  <c r="H98" i="13"/>
  <c r="B98" i="13"/>
  <c r="D98" i="13"/>
  <c r="G95" i="14"/>
  <c r="B95" i="14"/>
  <c r="A96" i="14" a="1"/>
  <c r="A96" i="14" s="1"/>
  <c r="H96" i="14" s="1"/>
  <c r="H95" i="14"/>
  <c r="A99" i="13" a="1"/>
  <c r="A99" i="13" s="1"/>
  <c r="C99" i="13" s="1"/>
  <c r="C98" i="13"/>
  <c r="E98" i="13"/>
  <c r="C95" i="14"/>
  <c r="E99" i="13" l="1"/>
  <c r="G99" i="13"/>
  <c r="C96" i="14"/>
  <c r="E96" i="14"/>
  <c r="A97" i="14" a="1"/>
  <c r="A97" i="14" s="1"/>
  <c r="D97" i="14" s="1"/>
  <c r="G96" i="14"/>
  <c r="A100" i="13" a="1"/>
  <c r="A100" i="13" s="1"/>
  <c r="F100" i="13" s="1"/>
  <c r="B99" i="13"/>
  <c r="D99" i="13"/>
  <c r="F99" i="13"/>
  <c r="B96" i="14"/>
  <c r="D96" i="14"/>
  <c r="H99" i="13"/>
  <c r="F96" i="14"/>
  <c r="F97" i="14" l="1"/>
  <c r="H97" i="14"/>
  <c r="A98" i="14" a="1"/>
  <c r="A98" i="14" s="1"/>
  <c r="F98" i="14" s="1"/>
  <c r="C97" i="14"/>
  <c r="C100" i="13"/>
  <c r="E100" i="13"/>
  <c r="E97" i="14"/>
  <c r="G97" i="14"/>
  <c r="G100" i="13"/>
  <c r="B100" i="13"/>
  <c r="B97" i="14"/>
  <c r="A101" i="13" a="1"/>
  <c r="A101" i="13" s="1"/>
  <c r="D101" i="13" s="1"/>
  <c r="H100" i="13"/>
  <c r="D100" i="13"/>
  <c r="G98" i="14" l="1"/>
  <c r="C98" i="14"/>
  <c r="H98" i="14"/>
  <c r="E98" i="14"/>
  <c r="F101" i="13"/>
  <c r="H101" i="13"/>
  <c r="C101" i="13"/>
  <c r="E101" i="13"/>
  <c r="A99" i="14" a="1"/>
  <c r="A99" i="14" s="1"/>
  <c r="E99" i="14" s="1"/>
  <c r="B98" i="14"/>
  <c r="A102" i="13" a="1"/>
  <c r="A102" i="13" s="1"/>
  <c r="G102" i="13" s="1"/>
  <c r="G101" i="13"/>
  <c r="B101" i="13"/>
  <c r="D98" i="14"/>
  <c r="D99" i="14" l="1"/>
  <c r="F99" i="14"/>
  <c r="F102" i="13"/>
  <c r="H102" i="13"/>
  <c r="B102" i="13"/>
  <c r="D102" i="13"/>
  <c r="G99" i="14"/>
  <c r="B99" i="14"/>
  <c r="A103" i="13" a="1"/>
  <c r="A103" i="13" s="1"/>
  <c r="C103" i="13" s="1"/>
  <c r="C102" i="13"/>
  <c r="A100" i="14" a="1"/>
  <c r="A100" i="14" s="1"/>
  <c r="H100" i="14" s="1"/>
  <c r="H99" i="14"/>
  <c r="E102" i="13"/>
  <c r="C99" i="14"/>
  <c r="E103" i="13" l="1"/>
  <c r="G103" i="13"/>
  <c r="C100" i="14"/>
  <c r="E100" i="14"/>
  <c r="A101" i="14" a="1"/>
  <c r="A101" i="14" s="1"/>
  <c r="G101" i="14" s="1"/>
  <c r="G100" i="14"/>
  <c r="A104" i="13" a="1"/>
  <c r="A104" i="13" s="1"/>
  <c r="E104" i="13" s="1"/>
  <c r="B103" i="13"/>
  <c r="D103" i="13"/>
  <c r="F103" i="13"/>
  <c r="B100" i="14"/>
  <c r="D100" i="14"/>
  <c r="H103" i="13"/>
  <c r="F100" i="14"/>
  <c r="F101" i="14" l="1"/>
  <c r="H101" i="14"/>
  <c r="D104" i="13"/>
  <c r="F104" i="13"/>
  <c r="G104" i="13"/>
  <c r="B104" i="13"/>
  <c r="B101" i="14"/>
  <c r="D101" i="14"/>
  <c r="A102" i="14" a="1"/>
  <c r="A102" i="14" s="1"/>
  <c r="C102" i="14" s="1"/>
  <c r="C101" i="14"/>
  <c r="A105" i="13" a="1"/>
  <c r="A105" i="13" s="1"/>
  <c r="H105" i="13" s="1"/>
  <c r="H104" i="13"/>
  <c r="C104" i="13"/>
  <c r="E101" i="14"/>
  <c r="C105" i="13" l="1"/>
  <c r="E105" i="13"/>
  <c r="E102" i="14"/>
  <c r="G102" i="14"/>
  <c r="A103" i="14" a="1"/>
  <c r="A103" i="14" s="1"/>
  <c r="B103" i="14" s="1"/>
  <c r="B102" i="14"/>
  <c r="A106" i="13" a="1"/>
  <c r="A106" i="13" s="1"/>
  <c r="H106" i="13" s="1"/>
  <c r="G105" i="13"/>
  <c r="B105" i="13"/>
  <c r="D105" i="13"/>
  <c r="D102" i="14"/>
  <c r="F102" i="14"/>
  <c r="F105" i="13"/>
  <c r="H102" i="14"/>
  <c r="D103" i="14" l="1"/>
  <c r="F103" i="14"/>
  <c r="A104" i="14" a="1"/>
  <c r="A104" i="14" s="1"/>
  <c r="D104" i="14" s="1"/>
  <c r="H103" i="14"/>
  <c r="E106" i="13"/>
  <c r="G106" i="13"/>
  <c r="C103" i="14"/>
  <c r="E103" i="14"/>
  <c r="B106" i="13"/>
  <c r="D106" i="13"/>
  <c r="G103" i="14"/>
  <c r="A107" i="13" a="1"/>
  <c r="A107" i="13" s="1"/>
  <c r="F107" i="13" s="1"/>
  <c r="C106" i="13"/>
  <c r="F106" i="13"/>
  <c r="F104" i="14" l="1"/>
  <c r="C104" i="14"/>
  <c r="H104" i="14"/>
  <c r="E104" i="14"/>
  <c r="A108" i="13" a="1"/>
  <c r="A108" i="13" s="1"/>
  <c r="F108" i="13" s="1"/>
  <c r="B107" i="13"/>
  <c r="H107" i="13"/>
  <c r="C107" i="13"/>
  <c r="E107" i="13"/>
  <c r="G107" i="13"/>
  <c r="A105" i="14" a="1"/>
  <c r="A105" i="14" s="1"/>
  <c r="C105" i="14" s="1"/>
  <c r="G104" i="14"/>
  <c r="D107" i="13"/>
  <c r="B104" i="14"/>
  <c r="H105" i="14" l="1"/>
  <c r="F105" i="14"/>
  <c r="A109" i="13" a="1"/>
  <c r="A109" i="13" s="1"/>
  <c r="H109" i="13" s="1"/>
  <c r="H108" i="13"/>
  <c r="C108" i="13"/>
  <c r="E108" i="13"/>
  <c r="E105" i="14"/>
  <c r="G105" i="14"/>
  <c r="G108" i="13"/>
  <c r="B108" i="13"/>
  <c r="B105" i="14"/>
  <c r="D105" i="14"/>
  <c r="D108" i="13"/>
  <c r="A106" i="14" a="1"/>
  <c r="A106" i="14" s="1"/>
  <c r="C106" i="14" s="1"/>
  <c r="C109" i="13" l="1"/>
  <c r="E109" i="13"/>
  <c r="E106" i="14"/>
  <c r="G106" i="14"/>
  <c r="A107" i="14" a="1"/>
  <c r="A107" i="14" s="1"/>
  <c r="H107" i="14" s="1"/>
  <c r="B106" i="14"/>
  <c r="B109" i="13"/>
  <c r="D109" i="13"/>
  <c r="D106" i="14"/>
  <c r="F106" i="14"/>
  <c r="A110" i="13" a="1"/>
  <c r="A110" i="13" s="1"/>
  <c r="H110" i="13" s="1"/>
  <c r="G109" i="13"/>
  <c r="F109" i="13"/>
  <c r="H106" i="14"/>
  <c r="D107" i="14" l="1"/>
  <c r="F107" i="14"/>
  <c r="A111" i="13" a="1"/>
  <c r="A111" i="13" s="1"/>
  <c r="C111" i="13" s="1"/>
  <c r="C110" i="13"/>
  <c r="E110" i="13"/>
  <c r="G110" i="13"/>
  <c r="C107" i="14"/>
  <c r="E107" i="14"/>
  <c r="B110" i="13"/>
  <c r="D110" i="13"/>
  <c r="G107" i="14"/>
  <c r="B107" i="14"/>
  <c r="A108" i="14" a="1"/>
  <c r="A108" i="14" s="1"/>
  <c r="H108" i="14" s="1"/>
  <c r="F110" i="13"/>
  <c r="C108" i="14" l="1"/>
  <c r="E108" i="14"/>
  <c r="A109" i="14" a="1"/>
  <c r="A109" i="14" s="1"/>
  <c r="D109" i="14" s="1"/>
  <c r="G108" i="14"/>
  <c r="E111" i="13"/>
  <c r="G111" i="13"/>
  <c r="A112" i="13" a="1"/>
  <c r="A112" i="13" s="1"/>
  <c r="F112" i="13" s="1"/>
  <c r="B111" i="13"/>
  <c r="D111" i="13"/>
  <c r="F111" i="13"/>
  <c r="B108" i="14"/>
  <c r="D108" i="14"/>
  <c r="H111" i="13"/>
  <c r="F108" i="14"/>
  <c r="H109" i="14" l="1"/>
  <c r="F109" i="14"/>
  <c r="A113" i="13" a="1"/>
  <c r="A113" i="13" s="1"/>
  <c r="H113" i="13" s="1"/>
  <c r="H112" i="13"/>
  <c r="A110" i="14" a="1"/>
  <c r="A110" i="14" s="1"/>
  <c r="C110" i="14" s="1"/>
  <c r="C109" i="14"/>
  <c r="C112" i="13"/>
  <c r="E112" i="13"/>
  <c r="E109" i="14"/>
  <c r="G109" i="14"/>
  <c r="G112" i="13"/>
  <c r="B112" i="13"/>
  <c r="B109" i="14"/>
  <c r="D112" i="13"/>
  <c r="E110" i="14" l="1"/>
  <c r="G110" i="14"/>
  <c r="E113" i="13"/>
  <c r="A111" i="14" a="1"/>
  <c r="A111" i="14" s="1"/>
  <c r="E111" i="14" s="1"/>
  <c r="B110" i="14"/>
  <c r="C113" i="13"/>
  <c r="A114" i="13" a="1"/>
  <c r="A114" i="13" s="1"/>
  <c r="D114" i="13" s="1"/>
  <c r="G113" i="13"/>
  <c r="B113" i="13"/>
  <c r="D113" i="13"/>
  <c r="D110" i="14"/>
  <c r="F110" i="14"/>
  <c r="F113" i="13"/>
  <c r="H110" i="14"/>
  <c r="B111" i="14" l="1"/>
  <c r="G111" i="14"/>
  <c r="A115" i="13" a="1"/>
  <c r="A115" i="13" s="1"/>
  <c r="C115" i="13" s="1"/>
  <c r="C114" i="13"/>
  <c r="F114" i="13"/>
  <c r="H114" i="13"/>
  <c r="D111" i="14"/>
  <c r="F111" i="14"/>
  <c r="A112" i="14" a="1"/>
  <c r="A112" i="14" s="1"/>
  <c r="H112" i="14" s="1"/>
  <c r="H111" i="14"/>
  <c r="E114" i="13"/>
  <c r="G114" i="13"/>
  <c r="C111" i="14"/>
  <c r="B114" i="13"/>
  <c r="E112" i="14" l="1"/>
  <c r="C112" i="14"/>
  <c r="E115" i="13"/>
  <c r="G115" i="13"/>
  <c r="A113" i="14" a="1"/>
  <c r="A113" i="14" s="1"/>
  <c r="D113" i="14" s="1"/>
  <c r="G112" i="14"/>
  <c r="A116" i="13" a="1"/>
  <c r="A116" i="13" s="1"/>
  <c r="B116" i="13" s="1"/>
  <c r="B115" i="13"/>
  <c r="D115" i="13"/>
  <c r="F115" i="13"/>
  <c r="B112" i="14"/>
  <c r="D112" i="14"/>
  <c r="H115" i="13"/>
  <c r="F112" i="14"/>
  <c r="F113" i="14" l="1"/>
  <c r="H113" i="14"/>
  <c r="A114" i="14" a="1"/>
  <c r="A114" i="14" s="1"/>
  <c r="C114" i="14" s="1"/>
  <c r="C113" i="14"/>
  <c r="D116" i="13"/>
  <c r="F116" i="13"/>
  <c r="A117" i="13" a="1"/>
  <c r="A117" i="13" s="1"/>
  <c r="E117" i="13" s="1"/>
  <c r="H116" i="13"/>
  <c r="C116" i="13"/>
  <c r="E116" i="13"/>
  <c r="E113" i="14"/>
  <c r="G113" i="14"/>
  <c r="G116" i="13"/>
  <c r="B113" i="14"/>
  <c r="E114" i="14" l="1"/>
  <c r="G114" i="14"/>
  <c r="A115" i="14" a="1"/>
  <c r="A115" i="14" s="1"/>
  <c r="B115" i="14" s="1"/>
  <c r="B114" i="14"/>
  <c r="A118" i="13" a="1"/>
  <c r="A118" i="13" s="1"/>
  <c r="H118" i="13" s="1"/>
  <c r="G117" i="13"/>
  <c r="B117" i="13"/>
  <c r="D117" i="13"/>
  <c r="D114" i="14"/>
  <c r="F114" i="14"/>
  <c r="F117" i="13"/>
  <c r="H117" i="13"/>
  <c r="H114" i="14"/>
  <c r="C117" i="13"/>
  <c r="F115" i="14" l="1"/>
  <c r="D115" i="14"/>
  <c r="A116" i="14" a="1"/>
  <c r="A116" i="14" s="1"/>
  <c r="H116" i="14" s="1"/>
  <c r="H115" i="14"/>
  <c r="A119" i="13" a="1"/>
  <c r="A119" i="13" s="1"/>
  <c r="G119" i="13" s="1"/>
  <c r="C118" i="13"/>
  <c r="E118" i="13"/>
  <c r="G118" i="13"/>
  <c r="C115" i="14"/>
  <c r="E115" i="14"/>
  <c r="B118" i="13"/>
  <c r="D118" i="13"/>
  <c r="G115" i="14"/>
  <c r="F118" i="13"/>
  <c r="E116" i="14" l="1"/>
  <c r="C116" i="14"/>
  <c r="A117" i="14" a="1"/>
  <c r="A117" i="14" s="1"/>
  <c r="D117" i="14" s="1"/>
  <c r="G116" i="14"/>
  <c r="A120" i="13" a="1"/>
  <c r="A120" i="13" s="1"/>
  <c r="F120" i="13" s="1"/>
  <c r="B119" i="13"/>
  <c r="D119" i="13"/>
  <c r="F119" i="13"/>
  <c r="B116" i="14"/>
  <c r="D116" i="14"/>
  <c r="H119" i="13"/>
  <c r="C119" i="13"/>
  <c r="F116" i="14"/>
  <c r="E119" i="13"/>
  <c r="H117" i="14" l="1"/>
  <c r="F117" i="14"/>
  <c r="A118" i="14" a="1"/>
  <c r="A118" i="14" s="1"/>
  <c r="C118" i="14" s="1"/>
  <c r="C117" i="14"/>
  <c r="A121" i="13" a="1"/>
  <c r="A121" i="13" s="1"/>
  <c r="D121" i="13" s="1"/>
  <c r="H120" i="13"/>
  <c r="C120" i="13"/>
  <c r="E120" i="13"/>
  <c r="E117" i="14"/>
  <c r="G117" i="14"/>
  <c r="G120" i="13"/>
  <c r="B120" i="13"/>
  <c r="B117" i="14"/>
  <c r="D120" i="13"/>
  <c r="E118" i="14" l="1"/>
  <c r="G118" i="14"/>
  <c r="C121" i="13"/>
  <c r="H121" i="13"/>
  <c r="A119" i="14" a="1"/>
  <c r="A119" i="14" s="1"/>
  <c r="B119" i="14" s="1"/>
  <c r="B118" i="14"/>
  <c r="A122" i="13" a="1"/>
  <c r="A122" i="13" s="1"/>
  <c r="C122" i="13" s="1"/>
  <c r="E121" i="13"/>
  <c r="B121" i="13"/>
  <c r="F121" i="13"/>
  <c r="D118" i="14"/>
  <c r="F118" i="14"/>
  <c r="G121" i="13"/>
  <c r="H118" i="14"/>
  <c r="D119" i="14" l="1"/>
  <c r="F119" i="14"/>
  <c r="F122" i="13"/>
  <c r="G122" i="13"/>
  <c r="A120" i="14" a="1"/>
  <c r="A120" i="14" s="1"/>
  <c r="B120" i="14" s="1"/>
  <c r="H119" i="14"/>
  <c r="A123" i="13" a="1"/>
  <c r="A123" i="13" s="1"/>
  <c r="B123" i="13" s="1"/>
  <c r="B122" i="13"/>
  <c r="D122" i="13"/>
  <c r="H122" i="13"/>
  <c r="C119" i="14"/>
  <c r="E119" i="14"/>
  <c r="E122" i="13"/>
  <c r="G119" i="14"/>
  <c r="D120" i="14" l="1"/>
  <c r="F120" i="14"/>
  <c r="A121" i="14" a="1"/>
  <c r="A121" i="14" s="1"/>
  <c r="H121" i="14" s="1"/>
  <c r="E120" i="14"/>
  <c r="G123" i="13"/>
  <c r="F123" i="13"/>
  <c r="A124" i="13" a="1"/>
  <c r="A124" i="13" s="1"/>
  <c r="E124" i="13" s="1"/>
  <c r="D123" i="13"/>
  <c r="C123" i="13"/>
  <c r="H123" i="13"/>
  <c r="C120" i="14"/>
  <c r="G120" i="14"/>
  <c r="E123" i="13"/>
  <c r="H120" i="14"/>
  <c r="B121" i="14" l="1"/>
  <c r="E121" i="14"/>
  <c r="A122" i="14" a="1"/>
  <c r="A122" i="14" s="1"/>
  <c r="E122" i="14" s="1"/>
  <c r="A125" i="13" a="1"/>
  <c r="A125" i="13" s="1"/>
  <c r="G125" i="13" s="1"/>
  <c r="G124" i="13"/>
  <c r="G121" i="14"/>
  <c r="B124" i="13"/>
  <c r="D124" i="13"/>
  <c r="D121" i="14"/>
  <c r="C121" i="14"/>
  <c r="F124" i="13"/>
  <c r="H124" i="13"/>
  <c r="F121" i="14"/>
  <c r="C124" i="13"/>
  <c r="D122" i="14" l="1"/>
  <c r="B122" i="14"/>
  <c r="H122" i="14"/>
  <c r="G122" i="14"/>
  <c r="B125" i="13"/>
  <c r="D125" i="13"/>
  <c r="F125" i="13"/>
  <c r="H125" i="13"/>
  <c r="A123" i="14" a="1"/>
  <c r="A123" i="14" s="1"/>
  <c r="C123" i="14" s="1"/>
  <c r="C122" i="14"/>
  <c r="A126" i="13" a="1"/>
  <c r="A126" i="13" s="1"/>
  <c r="H126" i="13" s="1"/>
  <c r="C125" i="13"/>
  <c r="E125" i="13"/>
  <c r="F122" i="14"/>
  <c r="B123" i="14" l="1"/>
  <c r="H123" i="14"/>
  <c r="A127" i="13" a="1"/>
  <c r="A127" i="13" s="1"/>
  <c r="C127" i="13" s="1"/>
  <c r="C126" i="13"/>
  <c r="E126" i="13"/>
  <c r="G126" i="13"/>
  <c r="E123" i="14"/>
  <c r="G123" i="14"/>
  <c r="B126" i="13"/>
  <c r="D126" i="13"/>
  <c r="F123" i="14"/>
  <c r="D123" i="14"/>
  <c r="A124" i="14" a="1"/>
  <c r="A124" i="14" s="1"/>
  <c r="D124" i="14" s="1"/>
  <c r="F126" i="13"/>
  <c r="F124" i="14" l="1"/>
  <c r="H124" i="14"/>
  <c r="E127" i="13"/>
  <c r="G127" i="13"/>
  <c r="A125" i="14" a="1"/>
  <c r="A125" i="14" s="1"/>
  <c r="D125" i="14" s="1"/>
  <c r="C124" i="14"/>
  <c r="A128" i="13" a="1"/>
  <c r="A128" i="13" s="1"/>
  <c r="B128" i="13" s="1"/>
  <c r="B127" i="13"/>
  <c r="D127" i="13"/>
  <c r="F127" i="13"/>
  <c r="E124" i="14"/>
  <c r="G124" i="14"/>
  <c r="H127" i="13"/>
  <c r="B124" i="14"/>
  <c r="D128" i="13" l="1"/>
  <c r="F128" i="13"/>
  <c r="F125" i="14"/>
  <c r="H125" i="14"/>
  <c r="A126" i="14" a="1"/>
  <c r="A126" i="14" s="1"/>
  <c r="C126" i="14" s="1"/>
  <c r="C125" i="14"/>
  <c r="A129" i="13" a="1"/>
  <c r="A129" i="13" s="1"/>
  <c r="E129" i="13" s="1"/>
  <c r="H128" i="13"/>
  <c r="C128" i="13"/>
  <c r="E128" i="13"/>
  <c r="E125" i="14"/>
  <c r="G125" i="14"/>
  <c r="G128" i="13"/>
  <c r="B125" i="14"/>
  <c r="E126" i="14" l="1"/>
  <c r="G126" i="14"/>
  <c r="A127" i="14" a="1"/>
  <c r="A127" i="14" s="1"/>
  <c r="E127" i="14" s="1"/>
  <c r="B126" i="14"/>
  <c r="B129" i="13"/>
  <c r="D129" i="13"/>
  <c r="D126" i="14"/>
  <c r="F126" i="14"/>
  <c r="F129" i="13"/>
  <c r="H129" i="13"/>
  <c r="H126" i="14"/>
  <c r="A130" i="13" a="1"/>
  <c r="A130" i="13" s="1"/>
  <c r="H130" i="13" s="1"/>
  <c r="G129" i="13"/>
  <c r="C129" i="13"/>
  <c r="F127" i="14" l="1"/>
  <c r="B127" i="14"/>
  <c r="G127" i="14"/>
  <c r="D127" i="14"/>
  <c r="A128" i="14" a="1"/>
  <c r="A128" i="14" s="1"/>
  <c r="H128" i="14" s="1"/>
  <c r="H127" i="14"/>
  <c r="A131" i="13" a="1"/>
  <c r="A131" i="13" s="1"/>
  <c r="G131" i="13" s="1"/>
  <c r="C130" i="13"/>
  <c r="E130" i="13"/>
  <c r="G130" i="13"/>
  <c r="C127" i="14"/>
  <c r="B130" i="13"/>
  <c r="D130" i="13"/>
  <c r="F130" i="13"/>
  <c r="E128" i="14" l="1"/>
  <c r="C128" i="14"/>
  <c r="A129" i="14" a="1"/>
  <c r="A129" i="14" s="1"/>
  <c r="G129" i="14" s="1"/>
  <c r="G128" i="14"/>
  <c r="D131" i="13"/>
  <c r="F131" i="13"/>
  <c r="B128" i="14"/>
  <c r="D128" i="14"/>
  <c r="H131" i="13"/>
  <c r="C131" i="13"/>
  <c r="F128" i="14"/>
  <c r="A132" i="13" a="1"/>
  <c r="A132" i="13" s="1"/>
  <c r="E132" i="13" s="1"/>
  <c r="B131" i="13"/>
  <c r="E131" i="13"/>
  <c r="H129" i="14" l="1"/>
  <c r="F129" i="14"/>
  <c r="D129" i="14"/>
  <c r="B129" i="14"/>
  <c r="A133" i="13" a="1"/>
  <c r="A133" i="13" s="1"/>
  <c r="G133" i="13" s="1"/>
  <c r="H132" i="13"/>
  <c r="C129" i="14"/>
  <c r="G132" i="13"/>
  <c r="B132" i="13"/>
  <c r="D132" i="13"/>
  <c r="F132" i="13"/>
  <c r="A130" i="14" a="1"/>
  <c r="A130" i="14" s="1"/>
  <c r="G130" i="14" s="1"/>
  <c r="C132" i="13"/>
  <c r="E129" i="14"/>
  <c r="A131" i="14" l="1" a="1"/>
  <c r="A131" i="14" s="1"/>
  <c r="F131" i="14" s="1"/>
  <c r="B130" i="14"/>
  <c r="B133" i="13"/>
  <c r="D133" i="13"/>
  <c r="D130" i="14"/>
  <c r="F130" i="14"/>
  <c r="F133" i="13"/>
  <c r="H133" i="13"/>
  <c r="H130" i="14"/>
  <c r="C130" i="14"/>
  <c r="C133" i="13"/>
  <c r="E133" i="13"/>
  <c r="E130" i="14"/>
  <c r="A134" i="13" a="1"/>
  <c r="A134" i="13" s="1"/>
  <c r="C134" i="13" s="1"/>
  <c r="A132" i="14" l="1" a="1"/>
  <c r="A132" i="14" s="1"/>
  <c r="G132" i="14" s="1"/>
  <c r="H131" i="14"/>
  <c r="C131" i="14"/>
  <c r="E134" i="13"/>
  <c r="G134" i="13"/>
  <c r="E131" i="14"/>
  <c r="B134" i="13"/>
  <c r="D134" i="13"/>
  <c r="G131" i="14"/>
  <c r="B131" i="14"/>
  <c r="F134" i="13"/>
  <c r="H134" i="13"/>
  <c r="D131" i="14"/>
  <c r="A135" i="13" a="1"/>
  <c r="A135" i="13" s="1"/>
  <c r="G135" i="13" s="1"/>
  <c r="A136" i="13" l="1" a="1"/>
  <c r="A136" i="13" s="1"/>
  <c r="F136" i="13" s="1"/>
  <c r="B135" i="13"/>
  <c r="F135" i="13"/>
  <c r="B132" i="14"/>
  <c r="D132" i="14"/>
  <c r="D135" i="13"/>
  <c r="H135" i="13"/>
  <c r="C135" i="13"/>
  <c r="F132" i="14"/>
  <c r="H132" i="14"/>
  <c r="E135" i="13"/>
  <c r="C132" i="14"/>
  <c r="E132" i="14"/>
  <c r="A133" i="14" a="1"/>
  <c r="A133" i="14" s="1"/>
  <c r="H133" i="14" s="1"/>
  <c r="A137" i="13" l="1" a="1"/>
  <c r="A137" i="13" s="1"/>
  <c r="E137" i="13" s="1"/>
  <c r="H136" i="13"/>
  <c r="C133" i="14"/>
  <c r="E136" i="13"/>
  <c r="G133" i="14"/>
  <c r="G136" i="13"/>
  <c r="B136" i="13"/>
  <c r="B133" i="14"/>
  <c r="D133" i="14"/>
  <c r="A134" i="14" a="1"/>
  <c r="A134" i="14" s="1"/>
  <c r="G134" i="14" s="1"/>
  <c r="C136" i="13"/>
  <c r="E133" i="14"/>
  <c r="D136" i="13"/>
  <c r="F133" i="14"/>
  <c r="A135" i="14" l="1" a="1"/>
  <c r="A135" i="14" s="1"/>
  <c r="H135" i="14" s="1"/>
  <c r="B134" i="14"/>
  <c r="A138" i="13" a="1"/>
  <c r="A138" i="13" s="1"/>
  <c r="H138" i="13" s="1"/>
  <c r="G137" i="13"/>
  <c r="B137" i="13"/>
  <c r="D137" i="13"/>
  <c r="D134" i="14"/>
  <c r="F134" i="14"/>
  <c r="F137" i="13"/>
  <c r="H137" i="13"/>
  <c r="H134" i="14"/>
  <c r="C134" i="14"/>
  <c r="C137" i="13"/>
  <c r="E134" i="14"/>
  <c r="D135" i="14" l="1"/>
  <c r="F135" i="14"/>
  <c r="A139" i="13" a="1"/>
  <c r="A139" i="13" s="1"/>
  <c r="C139" i="13" s="1"/>
  <c r="C138" i="13"/>
  <c r="E138" i="13"/>
  <c r="G138" i="13"/>
  <c r="C135" i="14"/>
  <c r="E135" i="14"/>
  <c r="B138" i="13"/>
  <c r="D138" i="13"/>
  <c r="G135" i="14"/>
  <c r="B135" i="14"/>
  <c r="A136" i="14" a="1"/>
  <c r="A136" i="14" s="1"/>
  <c r="H136" i="14" s="1"/>
  <c r="F138" i="13"/>
  <c r="E136" i="14" l="1"/>
  <c r="C136" i="14"/>
  <c r="A140" i="13" a="1"/>
  <c r="A140" i="13" s="1"/>
  <c r="B140" i="13" s="1"/>
  <c r="B139" i="13"/>
  <c r="E139" i="13"/>
  <c r="G139" i="13"/>
  <c r="A137" i="14" a="1"/>
  <c r="A137" i="14" s="1"/>
  <c r="D137" i="14" s="1"/>
  <c r="G136" i="14"/>
  <c r="D139" i="13"/>
  <c r="F139" i="13"/>
  <c r="B136" i="14"/>
  <c r="D136" i="14"/>
  <c r="H139" i="13"/>
  <c r="F136" i="14"/>
  <c r="A141" i="13" l="1" a="1"/>
  <c r="A141" i="13" s="1"/>
  <c r="E141" i="13" s="1"/>
  <c r="H140" i="13"/>
  <c r="D140" i="13"/>
  <c r="F140" i="13"/>
  <c r="F137" i="14"/>
  <c r="H137" i="14"/>
  <c r="A138" i="14" a="1"/>
  <c r="A138" i="14" s="1"/>
  <c r="B138" i="14" s="1"/>
  <c r="C137" i="14"/>
  <c r="C140" i="13"/>
  <c r="E140" i="13"/>
  <c r="E137" i="14"/>
  <c r="G137" i="14"/>
  <c r="G140" i="13"/>
  <c r="B137" i="14"/>
  <c r="G138" i="14" l="1"/>
  <c r="E138" i="14"/>
  <c r="A142" i="13" a="1"/>
  <c r="A142" i="13" s="1"/>
  <c r="D142" i="13" s="1"/>
  <c r="G141" i="13"/>
  <c r="B141" i="13"/>
  <c r="D141" i="13"/>
  <c r="D138" i="14"/>
  <c r="F138" i="14"/>
  <c r="F141" i="13"/>
  <c r="H141" i="13"/>
  <c r="H138" i="14"/>
  <c r="C138" i="14"/>
  <c r="C141" i="13"/>
  <c r="A139" i="14" a="1"/>
  <c r="A139" i="14" s="1"/>
  <c r="B139" i="14" s="1"/>
  <c r="F142" i="13" l="1"/>
  <c r="H142" i="13"/>
  <c r="D139" i="14"/>
  <c r="F139" i="14"/>
  <c r="A140" i="14" a="1"/>
  <c r="A140" i="14" s="1"/>
  <c r="G140" i="14" s="1"/>
  <c r="H139" i="14"/>
  <c r="E142" i="13"/>
  <c r="G142" i="13"/>
  <c r="C139" i="14"/>
  <c r="E139" i="14"/>
  <c r="A143" i="13" a="1"/>
  <c r="A143" i="13" s="1"/>
  <c r="G143" i="13" s="1"/>
  <c r="C142" i="13"/>
  <c r="B142" i="13"/>
  <c r="G139" i="14"/>
  <c r="E140" i="14" l="1"/>
  <c r="C140" i="14"/>
  <c r="A144" i="13" a="1"/>
  <c r="A144" i="13" s="1"/>
  <c r="B144" i="13" s="1"/>
  <c r="B143" i="13"/>
  <c r="D143" i="13"/>
  <c r="F143" i="13"/>
  <c r="B140" i="14"/>
  <c r="D140" i="14"/>
  <c r="H143" i="13"/>
  <c r="C143" i="13"/>
  <c r="F140" i="14"/>
  <c r="H140" i="14"/>
  <c r="A141" i="14" a="1"/>
  <c r="A141" i="14" s="1"/>
  <c r="D141" i="14" s="1"/>
  <c r="E143" i="13"/>
  <c r="F141" i="14" l="1"/>
  <c r="H141" i="14"/>
  <c r="A145" i="13" a="1"/>
  <c r="A145" i="13" s="1"/>
  <c r="H145" i="13" s="1"/>
  <c r="H144" i="13"/>
  <c r="D144" i="13"/>
  <c r="F144" i="13"/>
  <c r="A142" i="14" a="1"/>
  <c r="A142" i="14" s="1"/>
  <c r="C142" i="14" s="1"/>
  <c r="C141" i="14"/>
  <c r="C144" i="13"/>
  <c r="E144" i="13"/>
  <c r="E141" i="14"/>
  <c r="G141" i="14"/>
  <c r="G144" i="13"/>
  <c r="B141" i="14"/>
  <c r="A146" i="13" l="1" a="1"/>
  <c r="A146" i="13" s="1"/>
  <c r="H146" i="13" s="1"/>
  <c r="G145" i="13"/>
  <c r="D142" i="14"/>
  <c r="C145" i="13"/>
  <c r="E145" i="13"/>
  <c r="E142" i="14"/>
  <c r="G142" i="14"/>
  <c r="A143" i="14" a="1"/>
  <c r="A143" i="14" s="1"/>
  <c r="H143" i="14" s="1"/>
  <c r="B142" i="14"/>
  <c r="B145" i="13"/>
  <c r="D145" i="13"/>
  <c r="F142" i="14"/>
  <c r="F145" i="13"/>
  <c r="H142" i="14"/>
  <c r="A147" i="13" l="1" a="1"/>
  <c r="A147" i="13" s="1"/>
  <c r="G147" i="13" s="1"/>
  <c r="C146" i="13"/>
  <c r="E146" i="13"/>
  <c r="G146" i="13"/>
  <c r="C143" i="14"/>
  <c r="E143" i="14"/>
  <c r="B146" i="13"/>
  <c r="D146" i="13"/>
  <c r="G143" i="14"/>
  <c r="B143" i="14"/>
  <c r="F146" i="13"/>
  <c r="D143" i="14"/>
  <c r="F143" i="14"/>
  <c r="A144" i="14" a="1"/>
  <c r="A144" i="14" s="1"/>
  <c r="E144" i="14" s="1"/>
  <c r="A145" i="14" l="1" a="1"/>
  <c r="A145" i="14" s="1"/>
  <c r="C145" i="14" s="1"/>
  <c r="G144" i="14"/>
  <c r="D147" i="13"/>
  <c r="F147" i="13"/>
  <c r="B144" i="14"/>
  <c r="D144" i="14"/>
  <c r="C147" i="13"/>
  <c r="H144" i="14"/>
  <c r="A148" i="13" a="1"/>
  <c r="A148" i="13" s="1"/>
  <c r="F148" i="13" s="1"/>
  <c r="B147" i="13"/>
  <c r="H147" i="13"/>
  <c r="F144" i="14"/>
  <c r="E147" i="13"/>
  <c r="C144" i="14"/>
  <c r="A149" i="13" l="1" a="1"/>
  <c r="A149" i="13" s="1"/>
  <c r="E149" i="13" s="1"/>
  <c r="H148" i="13"/>
  <c r="C148" i="13"/>
  <c r="E148" i="13"/>
  <c r="E145" i="14"/>
  <c r="G145" i="14"/>
  <c r="G148" i="13"/>
  <c r="B148" i="13"/>
  <c r="B145" i="14"/>
  <c r="D145" i="14"/>
  <c r="D148" i="13"/>
  <c r="F145" i="14"/>
  <c r="H145" i="14"/>
  <c r="A146" i="14" a="1"/>
  <c r="A146" i="14" s="1"/>
  <c r="G146" i="14" s="1"/>
  <c r="A147" i="14" l="1" a="1"/>
  <c r="A147" i="14" s="1"/>
  <c r="F147" i="14" s="1"/>
  <c r="B146" i="14"/>
  <c r="B149" i="13"/>
  <c r="D149" i="13"/>
  <c r="D146" i="14"/>
  <c r="F146" i="14"/>
  <c r="H149" i="13"/>
  <c r="H146" i="14"/>
  <c r="C146" i="14"/>
  <c r="A150" i="13" a="1"/>
  <c r="A150" i="13" s="1"/>
  <c r="H150" i="13" s="1"/>
  <c r="G149" i="13"/>
  <c r="F149" i="13"/>
  <c r="C149" i="13"/>
  <c r="E146" i="14"/>
  <c r="A148" i="14" l="1" a="1"/>
  <c r="A148" i="14" s="1"/>
  <c r="G148" i="14" s="1"/>
  <c r="H147" i="14"/>
  <c r="A151" i="13" a="1"/>
  <c r="A151" i="13" s="1"/>
  <c r="C151" i="13" s="1"/>
  <c r="C150" i="13"/>
  <c r="E150" i="13"/>
  <c r="G150" i="13"/>
  <c r="C147" i="14"/>
  <c r="E147" i="14"/>
  <c r="B150" i="13"/>
  <c r="D150" i="13"/>
  <c r="G147" i="14"/>
  <c r="B147" i="14"/>
  <c r="F150" i="13"/>
  <c r="D147" i="14"/>
  <c r="E151" i="13" l="1"/>
  <c r="G151" i="13"/>
  <c r="A152" i="13" a="1"/>
  <c r="A152" i="13" s="1"/>
  <c r="B152" i="13" s="1"/>
  <c r="B151" i="13"/>
  <c r="D151" i="13"/>
  <c r="F151" i="13"/>
  <c r="B148" i="14"/>
  <c r="D148" i="14"/>
  <c r="H151" i="13"/>
  <c r="F148" i="14"/>
  <c r="H148" i="14"/>
  <c r="C148" i="14"/>
  <c r="E148" i="14"/>
  <c r="A149" i="14" a="1"/>
  <c r="A149" i="14" s="1"/>
  <c r="H149" i="14" s="1"/>
  <c r="D152" i="13" l="1"/>
  <c r="F152" i="13"/>
  <c r="A150" i="14" a="1"/>
  <c r="A150" i="14" s="1"/>
  <c r="C150" i="14" s="1"/>
  <c r="C149" i="14"/>
  <c r="A153" i="13" a="1"/>
  <c r="A153" i="13" s="1"/>
  <c r="H153" i="13" s="1"/>
  <c r="H152" i="13"/>
  <c r="C152" i="13"/>
  <c r="E152" i="13"/>
  <c r="E149" i="14"/>
  <c r="G149" i="14"/>
  <c r="G152" i="13"/>
  <c r="B149" i="14"/>
  <c r="D149" i="14"/>
  <c r="F149" i="14"/>
  <c r="C153" i="13" l="1"/>
  <c r="E153" i="13"/>
  <c r="A151" i="14" a="1"/>
  <c r="A151" i="14" s="1"/>
  <c r="B151" i="14" s="1"/>
  <c r="B150" i="14"/>
  <c r="G150" i="14"/>
  <c r="E150" i="14"/>
  <c r="A154" i="13" a="1"/>
  <c r="A154" i="13" s="1"/>
  <c r="D154" i="13" s="1"/>
  <c r="G153" i="13"/>
  <c r="B153" i="13"/>
  <c r="D153" i="13"/>
  <c r="D150" i="14"/>
  <c r="F150" i="14"/>
  <c r="F153" i="13"/>
  <c r="H150" i="14"/>
  <c r="H154" i="13" l="1"/>
  <c r="F154" i="13"/>
  <c r="A152" i="14" a="1"/>
  <c r="A152" i="14" s="1"/>
  <c r="H152" i="14" s="1"/>
  <c r="H151" i="14"/>
  <c r="A155" i="13" a="1"/>
  <c r="A155" i="13" s="1"/>
  <c r="C155" i="13" s="1"/>
  <c r="E154" i="13"/>
  <c r="G154" i="13"/>
  <c r="C151" i="14"/>
  <c r="E151" i="14"/>
  <c r="D151" i="14"/>
  <c r="F151" i="14"/>
  <c r="C154" i="13"/>
  <c r="B154" i="13"/>
  <c r="G151" i="14"/>
  <c r="G155" i="13" l="1"/>
  <c r="E155" i="13"/>
  <c r="A153" i="14" a="1"/>
  <c r="A153" i="14" s="1"/>
  <c r="D153" i="14" s="1"/>
  <c r="G152" i="14"/>
  <c r="C152" i="14"/>
  <c r="E152" i="14"/>
  <c r="A156" i="13" a="1"/>
  <c r="A156" i="13" s="1"/>
  <c r="B156" i="13" s="1"/>
  <c r="B155" i="13"/>
  <c r="D155" i="13"/>
  <c r="F155" i="13"/>
  <c r="B152" i="14"/>
  <c r="D152" i="14"/>
  <c r="H155" i="13"/>
  <c r="F152" i="14"/>
  <c r="A154" i="14" l="1" a="1"/>
  <c r="A154" i="14" s="1"/>
  <c r="G154" i="14" s="1"/>
  <c r="D156" i="13"/>
  <c r="F156" i="13"/>
  <c r="F153" i="14"/>
  <c r="H153" i="14"/>
  <c r="A157" i="13" a="1"/>
  <c r="A157" i="13" s="1"/>
  <c r="E157" i="13" s="1"/>
  <c r="H156" i="13"/>
  <c r="C153" i="14"/>
  <c r="C156" i="13"/>
  <c r="E156" i="13"/>
  <c r="E153" i="14"/>
  <c r="G153" i="14"/>
  <c r="G156" i="13"/>
  <c r="B153" i="14"/>
  <c r="A158" i="13" l="1" a="1"/>
  <c r="A158" i="13" s="1"/>
  <c r="A159" i="13" s="1" a="1"/>
  <c r="A159" i="13" s="1"/>
  <c r="F159" i="13" s="1"/>
  <c r="G157" i="13"/>
  <c r="H154" i="14"/>
  <c r="A155" i="14" a="1"/>
  <c r="A155" i="14" s="1"/>
  <c r="F155" i="14" s="1"/>
  <c r="B154" i="14"/>
  <c r="B157" i="13"/>
  <c r="D157" i="13"/>
  <c r="D154" i="14"/>
  <c r="F154" i="14"/>
  <c r="F157" i="13"/>
  <c r="H157" i="13"/>
  <c r="C154" i="14"/>
  <c r="C157" i="13"/>
  <c r="E154" i="14"/>
  <c r="A156" i="14" l="1" a="1"/>
  <c r="A156" i="14" s="1"/>
  <c r="E156" i="14" s="1"/>
  <c r="H155" i="14"/>
  <c r="E158" i="13"/>
  <c r="G158" i="13"/>
  <c r="C155" i="14"/>
  <c r="E155" i="14"/>
  <c r="C159" i="13"/>
  <c r="H159" i="13"/>
  <c r="B158" i="13"/>
  <c r="D158" i="13"/>
  <c r="G155" i="14"/>
  <c r="B155" i="14"/>
  <c r="G159" i="13"/>
  <c r="B159" i="13"/>
  <c r="F158" i="13"/>
  <c r="H158" i="13"/>
  <c r="D155" i="14"/>
  <c r="E159" i="13"/>
  <c r="D159" i="13"/>
  <c r="C158" i="13"/>
  <c r="A160" i="13" a="1"/>
  <c r="A160" i="13" s="1"/>
  <c r="C160" i="13" s="1"/>
  <c r="A161" i="13" l="1" a="1"/>
  <c r="A161" i="13" s="1"/>
  <c r="D161" i="13" s="1"/>
  <c r="D156" i="14"/>
  <c r="G160" i="13"/>
  <c r="F156" i="14"/>
  <c r="H156" i="14"/>
  <c r="F160" i="13"/>
  <c r="E160" i="13"/>
  <c r="A157" i="14" a="1"/>
  <c r="A157" i="14" s="1"/>
  <c r="A158" i="14" s="1" a="1"/>
  <c r="A158" i="14" s="1"/>
  <c r="D158" i="14" s="1"/>
  <c r="G156" i="14"/>
  <c r="B160" i="13"/>
  <c r="B156" i="14"/>
  <c r="H160" i="13"/>
  <c r="C156" i="14"/>
  <c r="D160" i="13"/>
  <c r="A159" i="14" l="1" a="1"/>
  <c r="A159" i="14" s="1"/>
  <c r="D159" i="14" s="1"/>
  <c r="H158" i="14"/>
  <c r="E157" i="14"/>
  <c r="G157" i="14"/>
  <c r="C158" i="14"/>
  <c r="G158" i="14"/>
  <c r="E161" i="13"/>
  <c r="B161" i="13"/>
  <c r="B157" i="14"/>
  <c r="D157" i="14"/>
  <c r="E158" i="14"/>
  <c r="B158" i="14"/>
  <c r="C161" i="13"/>
  <c r="G161" i="13"/>
  <c r="F157" i="14"/>
  <c r="H157" i="14"/>
  <c r="F158" i="14"/>
  <c r="F161" i="13"/>
  <c r="H161" i="13"/>
  <c r="A162" i="13" a="1"/>
  <c r="A162" i="13" s="1"/>
  <c r="H162" i="13" s="1"/>
  <c r="C157" i="14"/>
  <c r="A163" i="13" l="1" a="1"/>
  <c r="A163" i="13" s="1"/>
  <c r="D163" i="13" s="1"/>
  <c r="G162" i="13"/>
  <c r="B159" i="14"/>
  <c r="H159" i="14"/>
  <c r="F162" i="13"/>
  <c r="E162" i="13"/>
  <c r="G159" i="14"/>
  <c r="F159" i="14"/>
  <c r="D162" i="13"/>
  <c r="C162" i="13"/>
  <c r="A160" i="14" a="1"/>
  <c r="A160" i="14" s="1"/>
  <c r="G160" i="14" s="1"/>
  <c r="C159" i="14"/>
  <c r="E159" i="14"/>
  <c r="B162" i="13"/>
  <c r="A161" i="14" l="1" a="1"/>
  <c r="A161" i="14" s="1"/>
  <c r="E161" i="14" s="1"/>
  <c r="F160" i="14"/>
  <c r="E160" i="14"/>
  <c r="D160" i="14"/>
  <c r="C163" i="13"/>
  <c r="B163" i="13"/>
  <c r="C160" i="14"/>
  <c r="B160" i="14"/>
  <c r="H163" i="13"/>
  <c r="G163" i="13"/>
  <c r="H160" i="14"/>
  <c r="F163" i="13"/>
  <c r="E163" i="13"/>
  <c r="A164" i="13" a="1"/>
  <c r="A164" i="13" s="1"/>
  <c r="G164" i="13" s="1"/>
  <c r="A165" i="13" l="1" a="1"/>
  <c r="A165" i="13" s="1"/>
  <c r="F165" i="13" s="1"/>
  <c r="B161" i="14"/>
  <c r="D164" i="13"/>
  <c r="H161" i="14"/>
  <c r="G161" i="14"/>
  <c r="C164" i="13"/>
  <c r="B164" i="13"/>
  <c r="A162" i="14" a="1"/>
  <c r="A162" i="14" s="1"/>
  <c r="D162" i="14" s="1"/>
  <c r="D161" i="14"/>
  <c r="F164" i="13"/>
  <c r="C161" i="14"/>
  <c r="E164" i="13"/>
  <c r="F161" i="14"/>
  <c r="H164" i="13"/>
  <c r="A163" i="14" l="1" a="1"/>
  <c r="A163" i="14" s="1"/>
  <c r="C163" i="14" s="1"/>
  <c r="C162" i="14"/>
  <c r="G162" i="14"/>
  <c r="H162" i="14"/>
  <c r="E165" i="13"/>
  <c r="D165" i="13"/>
  <c r="E162" i="14"/>
  <c r="F162" i="14"/>
  <c r="C165" i="13"/>
  <c r="B165" i="13"/>
  <c r="B162" i="14"/>
  <c r="H165" i="13"/>
  <c r="G165" i="13"/>
  <c r="A166" i="13" a="1"/>
  <c r="A166" i="13" s="1"/>
  <c r="E166" i="13" s="1"/>
  <c r="A167" i="13" l="1" a="1"/>
  <c r="A167" i="13" s="1"/>
  <c r="B167" i="13" s="1"/>
  <c r="D166" i="13"/>
  <c r="H163" i="14"/>
  <c r="G163" i="14"/>
  <c r="C166" i="13"/>
  <c r="B166" i="13"/>
  <c r="A164" i="14" a="1"/>
  <c r="A164" i="14" s="1"/>
  <c r="G164" i="14" s="1"/>
  <c r="B163" i="14"/>
  <c r="F163" i="14"/>
  <c r="E163" i="14"/>
  <c r="H166" i="13"/>
  <c r="G166" i="13"/>
  <c r="D163" i="14"/>
  <c r="F166" i="13"/>
  <c r="H167" i="13" l="1"/>
  <c r="E167" i="13"/>
  <c r="A165" i="14" a="1"/>
  <c r="A165" i="14" s="1"/>
  <c r="G165" i="14" s="1"/>
  <c r="F164" i="14"/>
  <c r="E164" i="14"/>
  <c r="D164" i="14"/>
  <c r="F167" i="13"/>
  <c r="C167" i="13"/>
  <c r="C164" i="14"/>
  <c r="B164" i="14"/>
  <c r="D167" i="13"/>
  <c r="G167" i="13"/>
  <c r="A168" i="13" a="1"/>
  <c r="A168" i="13" s="1"/>
  <c r="B168" i="13" s="1"/>
  <c r="H164" i="14"/>
  <c r="F168" i="13" l="1"/>
  <c r="G168" i="13"/>
  <c r="A166" i="14" a="1"/>
  <c r="A166" i="14" s="1"/>
  <c r="G166" i="14" s="1"/>
  <c r="D165" i="14"/>
  <c r="D168" i="13"/>
  <c r="F165" i="14"/>
  <c r="E165" i="14"/>
  <c r="A169" i="13" a="1"/>
  <c r="A169" i="13" s="1"/>
  <c r="C169" i="13" s="1"/>
  <c r="C165" i="14"/>
  <c r="B165" i="14"/>
  <c r="H168" i="13"/>
  <c r="C168" i="13"/>
  <c r="H165" i="14"/>
  <c r="E168" i="13"/>
  <c r="F169" i="13" l="1"/>
  <c r="G169" i="13"/>
  <c r="H169" i="13"/>
  <c r="B169" i="13"/>
  <c r="A167" i="14" a="1"/>
  <c r="A167" i="14" s="1"/>
  <c r="G167" i="14" s="1"/>
  <c r="F166" i="14"/>
  <c r="A170" i="13" a="1"/>
  <c r="A170" i="13" s="1"/>
  <c r="F170" i="13" s="1"/>
  <c r="E169" i="13"/>
  <c r="B166" i="14"/>
  <c r="D166" i="14"/>
  <c r="D169" i="13"/>
  <c r="H166" i="14"/>
  <c r="E166" i="14"/>
  <c r="C166" i="14"/>
  <c r="H170" i="13" l="1"/>
  <c r="C170" i="13"/>
  <c r="A168" i="14" a="1"/>
  <c r="A168" i="14" s="1"/>
  <c r="H168" i="14" s="1"/>
  <c r="F167" i="14"/>
  <c r="E167" i="14"/>
  <c r="D167" i="14"/>
  <c r="G170" i="13"/>
  <c r="D170" i="13"/>
  <c r="C167" i="14"/>
  <c r="B167" i="14"/>
  <c r="E170" i="13"/>
  <c r="B170" i="13"/>
  <c r="H167" i="14"/>
  <c r="A171" i="13" a="1"/>
  <c r="A171" i="13" s="1"/>
  <c r="F171" i="13" s="1"/>
  <c r="C171" i="13" l="1"/>
  <c r="D171" i="13"/>
  <c r="A169" i="14" a="1"/>
  <c r="A169" i="14" s="1"/>
  <c r="H169" i="14" s="1"/>
  <c r="E168" i="14"/>
  <c r="G168" i="14"/>
  <c r="F168" i="14"/>
  <c r="A172" i="13" a="1"/>
  <c r="A172" i="13" s="1"/>
  <c r="C172" i="13" s="1"/>
  <c r="H171" i="13"/>
  <c r="D168" i="14"/>
  <c r="C168" i="14"/>
  <c r="G171" i="13"/>
  <c r="B171" i="13"/>
  <c r="B168" i="14"/>
  <c r="E171" i="13"/>
  <c r="A170" i="14" l="1" a="1"/>
  <c r="A170" i="14" s="1"/>
  <c r="D170" i="14" s="1"/>
  <c r="G169" i="14"/>
  <c r="C169" i="14"/>
  <c r="F169" i="14"/>
  <c r="B172" i="13"/>
  <c r="H172" i="13"/>
  <c r="A173" i="13" a="1"/>
  <c r="A173" i="13" s="1"/>
  <c r="H173" i="13" s="1"/>
  <c r="G172" i="13"/>
  <c r="D169" i="14"/>
  <c r="E169" i="14"/>
  <c r="F172" i="13"/>
  <c r="E172" i="13"/>
  <c r="B169" i="14"/>
  <c r="D172" i="13"/>
  <c r="B173" i="13" l="1"/>
  <c r="C173" i="13"/>
  <c r="A171" i="14" a="1"/>
  <c r="A171" i="14" s="1"/>
  <c r="E171" i="14" s="1"/>
  <c r="H170" i="14"/>
  <c r="G170" i="14"/>
  <c r="B170" i="14"/>
  <c r="G173" i="13"/>
  <c r="F173" i="13"/>
  <c r="E170" i="14"/>
  <c r="F170" i="14"/>
  <c r="E173" i="13"/>
  <c r="D173" i="13"/>
  <c r="C170" i="14"/>
  <c r="A174" i="13" a="1"/>
  <c r="A174" i="13" s="1"/>
  <c r="D174" i="13" s="1"/>
  <c r="E174" i="13" l="1"/>
  <c r="B174" i="13"/>
  <c r="D171" i="14"/>
  <c r="C171" i="14"/>
  <c r="A175" i="13" a="1"/>
  <c r="A175" i="13" s="1"/>
  <c r="D175" i="13" s="1"/>
  <c r="G171" i="14"/>
  <c r="F174" i="13"/>
  <c r="A172" i="14" a="1"/>
  <c r="A172" i="14" s="1"/>
  <c r="B172" i="14" s="1"/>
  <c r="B171" i="14"/>
  <c r="H174" i="13"/>
  <c r="H171" i="14"/>
  <c r="C174" i="13"/>
  <c r="F171" i="14"/>
  <c r="G174" i="13"/>
  <c r="A176" i="13" l="1" a="1"/>
  <c r="A176" i="13" s="1"/>
  <c r="H176" i="13" s="1"/>
  <c r="C175" i="13"/>
  <c r="A173" i="14" a="1"/>
  <c r="A173" i="14" s="1"/>
  <c r="E173" i="14" s="1"/>
  <c r="H172" i="14"/>
  <c r="E172" i="14"/>
  <c r="F172" i="14"/>
  <c r="B175" i="13"/>
  <c r="H175" i="13"/>
  <c r="C172" i="14"/>
  <c r="D172" i="14"/>
  <c r="G175" i="13"/>
  <c r="F175" i="13"/>
  <c r="G172" i="14"/>
  <c r="E175" i="13"/>
  <c r="D176" i="13" l="1"/>
  <c r="G176" i="13"/>
  <c r="A174" i="14" a="1"/>
  <c r="A174" i="14" s="1"/>
  <c r="F174" i="14" s="1"/>
  <c r="D173" i="14"/>
  <c r="H173" i="14"/>
  <c r="B173" i="14"/>
  <c r="E176" i="13"/>
  <c r="F176" i="13"/>
  <c r="F173" i="14"/>
  <c r="G173" i="14"/>
  <c r="C176" i="13"/>
  <c r="B176" i="13"/>
  <c r="A177" i="13" a="1"/>
  <c r="A177" i="13" s="1"/>
  <c r="D177" i="13" s="1"/>
  <c r="C173" i="14"/>
  <c r="C177" i="13" l="1"/>
  <c r="B177" i="13"/>
  <c r="A175" i="14" a="1"/>
  <c r="A175" i="14" s="1"/>
  <c r="E175" i="14" s="1"/>
  <c r="H174" i="14"/>
  <c r="C174" i="14"/>
  <c r="D174" i="14"/>
  <c r="A178" i="13" a="1"/>
  <c r="A178" i="13" s="1"/>
  <c r="E178" i="13" s="1"/>
  <c r="H177" i="13"/>
  <c r="B174" i="14"/>
  <c r="E174" i="14"/>
  <c r="G177" i="13"/>
  <c r="F177" i="13"/>
  <c r="G174" i="14"/>
  <c r="E177" i="13"/>
  <c r="B175" i="14" l="1"/>
  <c r="C175" i="14"/>
  <c r="D178" i="13"/>
  <c r="C178" i="13"/>
  <c r="A179" i="13" a="1"/>
  <c r="A179" i="13" s="1"/>
  <c r="E179" i="13" s="1"/>
  <c r="B178" i="13"/>
  <c r="A176" i="14" a="1"/>
  <c r="A176" i="14" s="1"/>
  <c r="F176" i="14" s="1"/>
  <c r="G175" i="14"/>
  <c r="F175" i="14"/>
  <c r="H175" i="14"/>
  <c r="H178" i="13"/>
  <c r="G178" i="13"/>
  <c r="D175" i="14"/>
  <c r="F178" i="13"/>
  <c r="G179" i="13" l="1"/>
  <c r="H179" i="13"/>
  <c r="A177" i="14" a="1"/>
  <c r="A177" i="14" s="1"/>
  <c r="G177" i="14" s="1"/>
  <c r="C176" i="14"/>
  <c r="D176" i="14"/>
  <c r="G176" i="14"/>
  <c r="F179" i="13"/>
  <c r="B179" i="13"/>
  <c r="B176" i="14"/>
  <c r="H176" i="14"/>
  <c r="D179" i="13"/>
  <c r="C179" i="13"/>
  <c r="A180" i="13" a="1"/>
  <c r="A180" i="13" s="1"/>
  <c r="E180" i="13" s="1"/>
  <c r="E176" i="14"/>
  <c r="H180" i="13" l="1"/>
  <c r="C180" i="13"/>
  <c r="D177" i="14"/>
  <c r="E177" i="14"/>
  <c r="A181" i="13" a="1"/>
  <c r="A181" i="13" s="1"/>
  <c r="D181" i="13" s="1"/>
  <c r="G180" i="13"/>
  <c r="A178" i="14" a="1"/>
  <c r="A178" i="14" s="1"/>
  <c r="C178" i="14" s="1"/>
  <c r="B177" i="14"/>
  <c r="H177" i="14"/>
  <c r="C177" i="14"/>
  <c r="F180" i="13"/>
  <c r="B180" i="13"/>
  <c r="F177" i="14"/>
  <c r="D180" i="13"/>
  <c r="G181" i="13" l="1"/>
  <c r="B181" i="13"/>
  <c r="A182" i="13" a="1"/>
  <c r="A182" i="13" s="1"/>
  <c r="G182" i="13" s="1"/>
  <c r="H181" i="13"/>
  <c r="B178" i="14"/>
  <c r="H178" i="14"/>
  <c r="A179" i="14" a="1"/>
  <c r="A179" i="14" s="1"/>
  <c r="C179" i="14" s="1"/>
  <c r="G178" i="14"/>
  <c r="F178" i="14"/>
  <c r="E178" i="14"/>
  <c r="E181" i="13"/>
  <c r="F181" i="13"/>
  <c r="D178" i="14"/>
  <c r="C181" i="13"/>
  <c r="F182" i="13" l="1"/>
  <c r="E182" i="13"/>
  <c r="A183" i="13" a="1"/>
  <c r="A183" i="13" s="1"/>
  <c r="D183" i="13" s="1"/>
  <c r="D182" i="13"/>
  <c r="A180" i="14" a="1"/>
  <c r="A180" i="14" s="1"/>
  <c r="E180" i="14" s="1"/>
  <c r="B179" i="14"/>
  <c r="H179" i="14"/>
  <c r="G179" i="14"/>
  <c r="C182" i="13"/>
  <c r="B182" i="13"/>
  <c r="F179" i="14"/>
  <c r="E179" i="14"/>
  <c r="H182" i="13"/>
  <c r="D179" i="14"/>
  <c r="B183" i="13" l="1"/>
  <c r="C183" i="13"/>
  <c r="F180" i="14"/>
  <c r="A184" i="13" a="1"/>
  <c r="A184" i="13" s="1"/>
  <c r="C184" i="13" s="1"/>
  <c r="H183" i="13"/>
  <c r="A181" i="14" a="1"/>
  <c r="A181" i="14" s="1"/>
  <c r="E181" i="14" s="1"/>
  <c r="C180" i="14"/>
  <c r="D180" i="14"/>
  <c r="G180" i="14"/>
  <c r="G183" i="13"/>
  <c r="F183" i="13"/>
  <c r="B180" i="14"/>
  <c r="H180" i="14"/>
  <c r="E183" i="13"/>
  <c r="A185" i="13" l="1" a="1"/>
  <c r="A185" i="13" s="1"/>
  <c r="F185" i="13" s="1"/>
  <c r="B184" i="13"/>
  <c r="H181" i="14"/>
  <c r="C181" i="14"/>
  <c r="H184" i="13"/>
  <c r="G184" i="13"/>
  <c r="A182" i="14" a="1"/>
  <c r="A182" i="14" s="1"/>
  <c r="D182" i="14" s="1"/>
  <c r="B181" i="14"/>
  <c r="F181" i="14"/>
  <c r="G181" i="14"/>
  <c r="F184" i="13"/>
  <c r="E184" i="13"/>
  <c r="D181" i="14"/>
  <c r="D184" i="13"/>
  <c r="H185" i="13" l="1"/>
  <c r="G185" i="13"/>
  <c r="A183" i="14" a="1"/>
  <c r="A183" i="14" s="1"/>
  <c r="E183" i="14" s="1"/>
  <c r="H182" i="14"/>
  <c r="G182" i="14"/>
  <c r="B182" i="14"/>
  <c r="E185" i="13"/>
  <c r="D185" i="13"/>
  <c r="E182" i="14"/>
  <c r="F182" i="14"/>
  <c r="C185" i="13"/>
  <c r="B185" i="13"/>
  <c r="A186" i="13" a="1"/>
  <c r="A186" i="13" s="1"/>
  <c r="H186" i="13" s="1"/>
  <c r="C182" i="14"/>
  <c r="A184" i="14" l="1" a="1"/>
  <c r="A184" i="14" s="1"/>
  <c r="C184" i="14" s="1"/>
  <c r="B183" i="14"/>
  <c r="D183" i="14"/>
  <c r="C183" i="14"/>
  <c r="B186" i="13"/>
  <c r="F186" i="13"/>
  <c r="A187" i="13" a="1"/>
  <c r="A187" i="13" s="1"/>
  <c r="C187" i="13" s="1"/>
  <c r="G186" i="13"/>
  <c r="H183" i="14"/>
  <c r="G183" i="14"/>
  <c r="C186" i="13"/>
  <c r="E186" i="13"/>
  <c r="F183" i="14"/>
  <c r="D186" i="13"/>
  <c r="D187" i="13" l="1"/>
  <c r="B187" i="13"/>
  <c r="A185" i="14" a="1"/>
  <c r="A185" i="14" s="1"/>
  <c r="G185" i="14" s="1"/>
  <c r="B184" i="14"/>
  <c r="H184" i="14"/>
  <c r="G184" i="14"/>
  <c r="G187" i="13"/>
  <c r="H187" i="13"/>
  <c r="F184" i="14"/>
  <c r="E184" i="14"/>
  <c r="E187" i="13"/>
  <c r="F187" i="13"/>
  <c r="D184" i="14"/>
  <c r="A188" i="13" a="1"/>
  <c r="A188" i="13" s="1"/>
  <c r="C188" i="13" s="1"/>
  <c r="B188" i="13" l="1"/>
  <c r="H188" i="13"/>
  <c r="A186" i="14" a="1"/>
  <c r="A186" i="14" s="1"/>
  <c r="C186" i="14" s="1"/>
  <c r="D185" i="14"/>
  <c r="F185" i="14"/>
  <c r="E185" i="14"/>
  <c r="A189" i="13" a="1"/>
  <c r="A189" i="13" s="1"/>
  <c r="E189" i="13" s="1"/>
  <c r="G188" i="13"/>
  <c r="C185" i="14"/>
  <c r="B185" i="14"/>
  <c r="F188" i="13"/>
  <c r="E188" i="13"/>
  <c r="H185" i="14"/>
  <c r="D188" i="13"/>
  <c r="B186" i="14" l="1"/>
  <c r="H186" i="14"/>
  <c r="F189" i="13"/>
  <c r="C189" i="13"/>
  <c r="A190" i="13" a="1"/>
  <c r="A190" i="13" s="1"/>
  <c r="G190" i="13" s="1"/>
  <c r="D189" i="13"/>
  <c r="A187" i="14" a="1"/>
  <c r="A187" i="14" s="1"/>
  <c r="C187" i="14" s="1"/>
  <c r="G186" i="14"/>
  <c r="F186" i="14"/>
  <c r="E186" i="14"/>
  <c r="G189" i="13"/>
  <c r="B189" i="13"/>
  <c r="D186" i="14"/>
  <c r="H189" i="13"/>
  <c r="B190" i="13" l="1"/>
  <c r="F190" i="13"/>
  <c r="A188" i="14" a="1"/>
  <c r="A188" i="14" s="1"/>
  <c r="D188" i="14" s="1"/>
  <c r="B187" i="14"/>
  <c r="H187" i="14"/>
  <c r="G187" i="14"/>
  <c r="C190" i="13"/>
  <c r="E190" i="13"/>
  <c r="F187" i="14"/>
  <c r="E187" i="14"/>
  <c r="D190" i="13"/>
  <c r="H190" i="13"/>
  <c r="A191" i="13" a="1"/>
  <c r="A191" i="13" s="1"/>
  <c r="F191" i="13" s="1"/>
  <c r="D187" i="14"/>
  <c r="A189" i="14" l="1" a="1"/>
  <c r="A189" i="14" s="1"/>
  <c r="C189" i="14" s="1"/>
  <c r="H188" i="14"/>
  <c r="C188" i="14"/>
  <c r="B188" i="14"/>
  <c r="H191" i="13"/>
  <c r="D191" i="13"/>
  <c r="A192" i="13" a="1"/>
  <c r="A192" i="13" s="1"/>
  <c r="B192" i="13" s="1"/>
  <c r="G191" i="13"/>
  <c r="G188" i="14"/>
  <c r="F188" i="14"/>
  <c r="B191" i="13"/>
  <c r="E191" i="13"/>
  <c r="E188" i="14"/>
  <c r="C191" i="13"/>
  <c r="C192" i="13" l="1"/>
  <c r="D192" i="13"/>
  <c r="A190" i="14" a="1"/>
  <c r="A190" i="14" s="1"/>
  <c r="C190" i="14" s="1"/>
  <c r="B189" i="14"/>
  <c r="H189" i="14"/>
  <c r="G189" i="14"/>
  <c r="H192" i="13"/>
  <c r="G192" i="13"/>
  <c r="F189" i="14"/>
  <c r="E189" i="14"/>
  <c r="F192" i="13"/>
  <c r="E192" i="13"/>
  <c r="D189" i="14"/>
  <c r="A193" i="13" a="1"/>
  <c r="A193" i="13" s="1"/>
  <c r="D193" i="13" s="1"/>
  <c r="E193" i="13" l="1"/>
  <c r="F193" i="13"/>
  <c r="B190" i="14"/>
  <c r="H190" i="14"/>
  <c r="A194" i="13" a="1"/>
  <c r="A194" i="13" s="1"/>
  <c r="E194" i="13" s="1"/>
  <c r="B193" i="13"/>
  <c r="F190" i="14"/>
  <c r="E190" i="14"/>
  <c r="H193" i="13"/>
  <c r="G193" i="13"/>
  <c r="A191" i="14" a="1"/>
  <c r="A191" i="14" s="1"/>
  <c r="C191" i="14" s="1"/>
  <c r="G190" i="14"/>
  <c r="D190" i="14"/>
  <c r="C193" i="13"/>
  <c r="C194" i="13" l="1"/>
  <c r="D194" i="13"/>
  <c r="A195" i="13" a="1"/>
  <c r="A195" i="13" s="1"/>
  <c r="B195" i="13" s="1"/>
  <c r="F194" i="13"/>
  <c r="D191" i="14"/>
  <c r="B191" i="14"/>
  <c r="A192" i="14" a="1"/>
  <c r="A192" i="14" s="1"/>
  <c r="D192" i="14" s="1"/>
  <c r="G191" i="14"/>
  <c r="H191" i="14"/>
  <c r="F191" i="14"/>
  <c r="G194" i="13"/>
  <c r="H194" i="13"/>
  <c r="E191" i="14"/>
  <c r="B194" i="13"/>
  <c r="E195" i="13" l="1"/>
  <c r="H195" i="13"/>
  <c r="A196" i="13" a="1"/>
  <c r="A196" i="13" s="1"/>
  <c r="C196" i="13" s="1"/>
  <c r="D195" i="13"/>
  <c r="A193" i="14" a="1"/>
  <c r="A193" i="14" s="1"/>
  <c r="G193" i="14" s="1"/>
  <c r="F192" i="14"/>
  <c r="C192" i="14"/>
  <c r="G192" i="14"/>
  <c r="F195" i="13"/>
  <c r="C195" i="13"/>
  <c r="E192" i="14"/>
  <c r="B192" i="14"/>
  <c r="G195" i="13"/>
  <c r="H192" i="14"/>
  <c r="B196" i="13" l="1"/>
  <c r="G196" i="13"/>
  <c r="C193" i="14"/>
  <c r="D193" i="14"/>
  <c r="A197" i="13" a="1"/>
  <c r="A197" i="13" s="1"/>
  <c r="D197" i="13" s="1"/>
  <c r="H196" i="13"/>
  <c r="A194" i="14" a="1"/>
  <c r="A194" i="14" s="1"/>
  <c r="F194" i="14" s="1"/>
  <c r="B193" i="14"/>
  <c r="F193" i="14"/>
  <c r="H193" i="14"/>
  <c r="D196" i="13"/>
  <c r="F196" i="13"/>
  <c r="E193" i="14"/>
  <c r="E196" i="13"/>
  <c r="C197" i="13" l="1"/>
  <c r="B197" i="13"/>
  <c r="A198" i="13" a="1"/>
  <c r="A198" i="13" s="1"/>
  <c r="F198" i="13" s="1"/>
  <c r="H197" i="13"/>
  <c r="D194" i="14"/>
  <c r="B194" i="14"/>
  <c r="A195" i="14" a="1"/>
  <c r="A195" i="14" s="1"/>
  <c r="H195" i="14" s="1"/>
  <c r="C194" i="14"/>
  <c r="E194" i="14"/>
  <c r="H194" i="14"/>
  <c r="G197" i="13"/>
  <c r="F197" i="13"/>
  <c r="G194" i="14"/>
  <c r="E197" i="13"/>
  <c r="G195" i="14" l="1"/>
  <c r="D195" i="14"/>
  <c r="E198" i="13"/>
  <c r="D198" i="13"/>
  <c r="A199" i="13" a="1"/>
  <c r="A199" i="13" s="1"/>
  <c r="B199" i="13" s="1"/>
  <c r="C198" i="13"/>
  <c r="C195" i="14"/>
  <c r="E195" i="14"/>
  <c r="B198" i="13"/>
  <c r="H198" i="13"/>
  <c r="A196" i="14" a="1"/>
  <c r="A196" i="14" s="1"/>
  <c r="C196" i="14" s="1"/>
  <c r="B195" i="14"/>
  <c r="F195" i="14"/>
  <c r="G198" i="13"/>
  <c r="H199" i="13" l="1"/>
  <c r="C199" i="13"/>
  <c r="A197" i="14" a="1"/>
  <c r="A197" i="14" s="1"/>
  <c r="F197" i="14" s="1"/>
  <c r="F196" i="14"/>
  <c r="D196" i="14"/>
  <c r="G196" i="14"/>
  <c r="F199" i="13"/>
  <c r="G199" i="13"/>
  <c r="B196" i="14"/>
  <c r="E196" i="14"/>
  <c r="D199" i="13"/>
  <c r="E199" i="13"/>
  <c r="A200" i="13" a="1"/>
  <c r="A200" i="13" s="1"/>
  <c r="D200" i="13" s="1"/>
  <c r="H196" i="14"/>
  <c r="C200" i="13" l="1"/>
  <c r="B200" i="13"/>
  <c r="A198" i="14" a="1"/>
  <c r="A198" i="14" s="1"/>
  <c r="F198" i="14" s="1"/>
  <c r="C197" i="14"/>
  <c r="E197" i="14"/>
  <c r="D197" i="14"/>
  <c r="A201" i="13" a="1"/>
  <c r="A201" i="13" s="1"/>
  <c r="G201" i="13" s="1"/>
  <c r="H200" i="13"/>
  <c r="B197" i="14"/>
  <c r="H197" i="14"/>
  <c r="G200" i="13"/>
  <c r="F200" i="13"/>
  <c r="G197" i="14"/>
  <c r="E200" i="13"/>
  <c r="A199" i="14" l="1" a="1"/>
  <c r="A199" i="14" s="1"/>
  <c r="B199" i="14" s="1"/>
  <c r="C198" i="14"/>
  <c r="E198" i="14"/>
  <c r="D198" i="14"/>
  <c r="F201" i="13"/>
  <c r="E201" i="13"/>
  <c r="A202" i="13" a="1"/>
  <c r="A202" i="13" s="1"/>
  <c r="H202" i="13" s="1"/>
  <c r="D201" i="13"/>
  <c r="B198" i="14"/>
  <c r="H198" i="14"/>
  <c r="C201" i="13"/>
  <c r="B201" i="13"/>
  <c r="G198" i="14"/>
  <c r="H201" i="13"/>
  <c r="D202" i="13" l="1"/>
  <c r="C202" i="13"/>
  <c r="A200" i="14" a="1"/>
  <c r="A200" i="14" s="1"/>
  <c r="B200" i="14" s="1"/>
  <c r="E199" i="14"/>
  <c r="H199" i="14"/>
  <c r="C199" i="14"/>
  <c r="G202" i="13"/>
  <c r="B202" i="13"/>
  <c r="F199" i="14"/>
  <c r="D199" i="14"/>
  <c r="E202" i="13"/>
  <c r="F202" i="13"/>
  <c r="G199" i="14"/>
  <c r="A203" i="13" a="1"/>
  <c r="A203" i="13" s="1"/>
  <c r="E203" i="13" s="1"/>
  <c r="H200" i="14" l="1"/>
  <c r="A204" i="13" a="1"/>
  <c r="A204" i="13" s="1"/>
  <c r="F204" i="13" s="1"/>
  <c r="B203" i="13"/>
  <c r="E200" i="14"/>
  <c r="D200" i="14"/>
  <c r="F203" i="13"/>
  <c r="G203" i="13"/>
  <c r="A201" i="14" a="1"/>
  <c r="A201" i="14" s="1"/>
  <c r="E201" i="14" s="1"/>
  <c r="H203" i="13"/>
  <c r="C203" i="13"/>
  <c r="G200" i="14"/>
  <c r="F200" i="14"/>
  <c r="C200" i="14"/>
  <c r="D203" i="13"/>
  <c r="A205" i="13" l="1" a="1"/>
  <c r="A205" i="13" s="1"/>
  <c r="D205" i="13" s="1"/>
  <c r="H204" i="13"/>
  <c r="B201" i="14"/>
  <c r="F201" i="14"/>
  <c r="C204" i="13"/>
  <c r="D204" i="13"/>
  <c r="D201" i="14"/>
  <c r="H201" i="14"/>
  <c r="G204" i="13"/>
  <c r="B204" i="13"/>
  <c r="A202" i="14" a="1"/>
  <c r="A202" i="14" s="1"/>
  <c r="G202" i="14" s="1"/>
  <c r="C201" i="14"/>
  <c r="G201" i="14"/>
  <c r="E204" i="13"/>
  <c r="F205" i="13" l="1"/>
  <c r="E205" i="13"/>
  <c r="A203" i="14" a="1"/>
  <c r="A203" i="14" s="1"/>
  <c r="E203" i="14" s="1"/>
  <c r="F202" i="14"/>
  <c r="E202" i="14"/>
  <c r="D202" i="14"/>
  <c r="C205" i="13"/>
  <c r="B205" i="13"/>
  <c r="C202" i="14"/>
  <c r="B202" i="14"/>
  <c r="H205" i="13"/>
  <c r="G205" i="13"/>
  <c r="H202" i="14"/>
  <c r="A206" i="13" a="1"/>
  <c r="A206" i="13" s="1"/>
  <c r="F206" i="13" s="1"/>
  <c r="C206" i="13" l="1"/>
  <c r="D206" i="13"/>
  <c r="D203" i="14"/>
  <c r="C203" i="14"/>
  <c r="A207" i="13" a="1"/>
  <c r="A207" i="13" s="1"/>
  <c r="E207" i="13" s="1"/>
  <c r="H206" i="13"/>
  <c r="H203" i="14"/>
  <c r="G203" i="14"/>
  <c r="G206" i="13"/>
  <c r="B206" i="13"/>
  <c r="A204" i="14" a="1"/>
  <c r="A204" i="14" s="1"/>
  <c r="D204" i="14" s="1"/>
  <c r="B203" i="14"/>
  <c r="F203" i="14"/>
  <c r="E206" i="13"/>
  <c r="D207" i="13" l="1"/>
  <c r="C207" i="13"/>
  <c r="A208" i="13" a="1"/>
  <c r="A208" i="13" s="1"/>
  <c r="D208" i="13" s="1"/>
  <c r="B207" i="13"/>
  <c r="C204" i="14"/>
  <c r="B204" i="14"/>
  <c r="A205" i="14" a="1"/>
  <c r="A205" i="14" s="1"/>
  <c r="E205" i="14" s="1"/>
  <c r="H204" i="14"/>
  <c r="G204" i="14"/>
  <c r="F204" i="14"/>
  <c r="H207" i="13"/>
  <c r="G207" i="13"/>
  <c r="E204" i="14"/>
  <c r="F207" i="13"/>
  <c r="H208" i="13" l="1"/>
  <c r="B208" i="13"/>
  <c r="A209" i="13" a="1"/>
  <c r="A209" i="13" s="1"/>
  <c r="G209" i="13" s="1"/>
  <c r="F208" i="13"/>
  <c r="C205" i="14"/>
  <c r="B205" i="14"/>
  <c r="E208" i="13"/>
  <c r="G208" i="13"/>
  <c r="A206" i="14" a="1"/>
  <c r="A206" i="14" s="1"/>
  <c r="H206" i="14" s="1"/>
  <c r="D205" i="14"/>
  <c r="H205" i="14"/>
  <c r="G205" i="14"/>
  <c r="C208" i="13"/>
  <c r="F205" i="14"/>
  <c r="F209" i="13" l="1"/>
  <c r="E209" i="13"/>
  <c r="A210" i="13" a="1"/>
  <c r="A210" i="13" s="1"/>
  <c r="F210" i="13" s="1"/>
  <c r="D209" i="13"/>
  <c r="A207" i="14" a="1"/>
  <c r="A207" i="14" s="1"/>
  <c r="B207" i="14" s="1"/>
  <c r="G206" i="14"/>
  <c r="F206" i="14"/>
  <c r="E206" i="14"/>
  <c r="C209" i="13"/>
  <c r="B209" i="13"/>
  <c r="D206" i="14"/>
  <c r="C206" i="14"/>
  <c r="H209" i="13"/>
  <c r="B206" i="14"/>
  <c r="E210" i="13" l="1"/>
  <c r="D210" i="13"/>
  <c r="A211" i="13" a="1"/>
  <c r="A211" i="13" s="1"/>
  <c r="E211" i="13" s="1"/>
  <c r="C210" i="13"/>
  <c r="A208" i="14" a="1"/>
  <c r="A208" i="14" s="1"/>
  <c r="E208" i="14" s="1"/>
  <c r="H207" i="14"/>
  <c r="G207" i="14"/>
  <c r="F207" i="14"/>
  <c r="B210" i="13"/>
  <c r="H210" i="13"/>
  <c r="E207" i="14"/>
  <c r="D207" i="14"/>
  <c r="G210" i="13"/>
  <c r="C207" i="14"/>
  <c r="D211" i="13" l="1"/>
  <c r="C211" i="13"/>
  <c r="A212" i="13" a="1"/>
  <c r="A212" i="13" s="1"/>
  <c r="D212" i="13" s="1"/>
  <c r="B211" i="13"/>
  <c r="A209" i="14" a="1"/>
  <c r="A209" i="14" s="1"/>
  <c r="B209" i="14" s="1"/>
  <c r="B208" i="14"/>
  <c r="H208" i="14"/>
  <c r="C208" i="14"/>
  <c r="H211" i="13"/>
  <c r="G211" i="13"/>
  <c r="F208" i="14"/>
  <c r="G208" i="14"/>
  <c r="F211" i="13"/>
  <c r="D208" i="14"/>
  <c r="G212" i="13" l="1"/>
  <c r="B212" i="13"/>
  <c r="A213" i="13" a="1"/>
  <c r="A213" i="13" s="1"/>
  <c r="G213" i="13" s="1"/>
  <c r="E212" i="13"/>
  <c r="A210" i="14" a="1"/>
  <c r="A210" i="14" s="1"/>
  <c r="D210" i="14" s="1"/>
  <c r="H209" i="14"/>
  <c r="G209" i="14"/>
  <c r="F209" i="14"/>
  <c r="H212" i="13"/>
  <c r="C212" i="13"/>
  <c r="E209" i="14"/>
  <c r="D209" i="14"/>
  <c r="F212" i="13"/>
  <c r="C209" i="14"/>
  <c r="E213" i="13" l="1"/>
  <c r="F213" i="13"/>
  <c r="A214" i="13" a="1"/>
  <c r="A214" i="13" s="1"/>
  <c r="F214" i="13" s="1"/>
  <c r="D213" i="13"/>
  <c r="A211" i="14" a="1"/>
  <c r="A211" i="14" s="1"/>
  <c r="C211" i="14" s="1"/>
  <c r="C210" i="14"/>
  <c r="B210" i="14"/>
  <c r="H210" i="14"/>
  <c r="C213" i="13"/>
  <c r="B213" i="13"/>
  <c r="G210" i="14"/>
  <c r="F210" i="14"/>
  <c r="H213" i="13"/>
  <c r="E210" i="14"/>
  <c r="E214" i="13" l="1"/>
  <c r="D214" i="13"/>
  <c r="A215" i="13" a="1"/>
  <c r="A215" i="13" s="1"/>
  <c r="E215" i="13" s="1"/>
  <c r="C214" i="13"/>
  <c r="A212" i="14" a="1"/>
  <c r="A212" i="14" s="1"/>
  <c r="E212" i="14" s="1"/>
  <c r="B211" i="14"/>
  <c r="H211" i="14"/>
  <c r="G211" i="14"/>
  <c r="B214" i="13"/>
  <c r="H214" i="13"/>
  <c r="F211" i="14"/>
  <c r="E211" i="14"/>
  <c r="G214" i="13"/>
  <c r="D211" i="14"/>
  <c r="D215" i="13" l="1"/>
  <c r="C215" i="13"/>
  <c r="A216" i="13" a="1"/>
  <c r="A216" i="13" s="1"/>
  <c r="D216" i="13" s="1"/>
  <c r="B215" i="13"/>
  <c r="A213" i="14" a="1"/>
  <c r="A213" i="14" s="1"/>
  <c r="B213" i="14" s="1"/>
  <c r="D212" i="14"/>
  <c r="H212" i="14"/>
  <c r="B212" i="14"/>
  <c r="H215" i="13"/>
  <c r="G215" i="13"/>
  <c r="F212" i="14"/>
  <c r="G212" i="14"/>
  <c r="F215" i="13"/>
  <c r="C212" i="14"/>
  <c r="B216" i="13" l="1"/>
  <c r="C216" i="13"/>
  <c r="A217" i="13" a="1"/>
  <c r="A217" i="13" s="1"/>
  <c r="G217" i="13" s="1"/>
  <c r="H216" i="13"/>
  <c r="A214" i="14" a="1"/>
  <c r="A214" i="14" s="1"/>
  <c r="C214" i="14" s="1"/>
  <c r="H213" i="14"/>
  <c r="G213" i="14"/>
  <c r="F213" i="14"/>
  <c r="G216" i="13"/>
  <c r="F216" i="13"/>
  <c r="E213" i="14"/>
  <c r="D213" i="14"/>
  <c r="E216" i="13"/>
  <c r="C213" i="14"/>
  <c r="F217" i="13" l="1"/>
  <c r="E217" i="13"/>
  <c r="A218" i="13" a="1"/>
  <c r="A218" i="13" s="1"/>
  <c r="F218" i="13" s="1"/>
  <c r="D217" i="13"/>
  <c r="A215" i="14" a="1"/>
  <c r="A215" i="14" s="1"/>
  <c r="B215" i="14" s="1"/>
  <c r="B214" i="14"/>
  <c r="H214" i="14"/>
  <c r="G214" i="14"/>
  <c r="C217" i="13"/>
  <c r="B217" i="13"/>
  <c r="F214" i="14"/>
  <c r="E214" i="14"/>
  <c r="H217" i="13"/>
  <c r="D214" i="14"/>
  <c r="E218" i="13" l="1"/>
  <c r="D218" i="13"/>
  <c r="A219" i="13" a="1"/>
  <c r="A219" i="13" s="1"/>
  <c r="E219" i="13" s="1"/>
  <c r="C218" i="13"/>
  <c r="A216" i="14" a="1"/>
  <c r="A216" i="14" s="1"/>
  <c r="C216" i="14" s="1"/>
  <c r="H215" i="14"/>
  <c r="G215" i="14"/>
  <c r="F215" i="14"/>
  <c r="B218" i="13"/>
  <c r="H218" i="13"/>
  <c r="E215" i="14"/>
  <c r="D215" i="14"/>
  <c r="G218" i="13"/>
  <c r="C215" i="14"/>
  <c r="D219" i="13" l="1"/>
  <c r="C219" i="13"/>
  <c r="A220" i="13" a="1"/>
  <c r="A220" i="13" s="1"/>
  <c r="D220" i="13" s="1"/>
  <c r="B219" i="13"/>
  <c r="A217" i="14" a="1"/>
  <c r="A217" i="14" s="1"/>
  <c r="D217" i="14" s="1"/>
  <c r="H216" i="14"/>
  <c r="F216" i="14"/>
  <c r="G216" i="14"/>
  <c r="H219" i="13"/>
  <c r="G219" i="13"/>
  <c r="D216" i="14"/>
  <c r="E216" i="14"/>
  <c r="F219" i="13"/>
  <c r="B216" i="14"/>
  <c r="C220" i="13" l="1"/>
  <c r="B220" i="13"/>
  <c r="A221" i="13" a="1"/>
  <c r="A221" i="13" s="1"/>
  <c r="F221" i="13" s="1"/>
  <c r="H220" i="13"/>
  <c r="A218" i="14" a="1"/>
  <c r="A218" i="14" s="1"/>
  <c r="B218" i="14" s="1"/>
  <c r="C217" i="14"/>
  <c r="B217" i="14"/>
  <c r="H217" i="14"/>
  <c r="G220" i="13"/>
  <c r="F220" i="13"/>
  <c r="G217" i="14"/>
  <c r="F217" i="14"/>
  <c r="E220" i="13"/>
  <c r="E217" i="14"/>
  <c r="B221" i="13" l="1"/>
  <c r="E221" i="13"/>
  <c r="H218" i="14"/>
  <c r="G218" i="14"/>
  <c r="A222" i="13" a="1"/>
  <c r="A222" i="13" s="1"/>
  <c r="E222" i="13" s="1"/>
  <c r="C221" i="13"/>
  <c r="A219" i="14" a="1"/>
  <c r="A219" i="14" s="1"/>
  <c r="D219" i="14" s="1"/>
  <c r="F218" i="14"/>
  <c r="E218" i="14"/>
  <c r="D218" i="14"/>
  <c r="G221" i="13"/>
  <c r="D221" i="13"/>
  <c r="C218" i="14"/>
  <c r="H221" i="13"/>
  <c r="C222" i="13" l="1"/>
  <c r="D222" i="13"/>
  <c r="A223" i="13" a="1"/>
  <c r="A223" i="13" s="1"/>
  <c r="B223" i="13" s="1"/>
  <c r="B222" i="13"/>
  <c r="C219" i="14"/>
  <c r="B219" i="14"/>
  <c r="A220" i="14" a="1"/>
  <c r="A220" i="14" s="1"/>
  <c r="B220" i="14" s="1"/>
  <c r="H219" i="14"/>
  <c r="G219" i="14"/>
  <c r="F219" i="14"/>
  <c r="G222" i="13"/>
  <c r="H222" i="13"/>
  <c r="E219" i="14"/>
  <c r="F222" i="13"/>
  <c r="D223" i="13" l="1"/>
  <c r="C223" i="13"/>
  <c r="A221" i="14" a="1"/>
  <c r="A221" i="14" s="1"/>
  <c r="D221" i="14" s="1"/>
  <c r="H220" i="14"/>
  <c r="A224" i="13" a="1"/>
  <c r="A224" i="13" s="1"/>
  <c r="B224" i="13" s="1"/>
  <c r="F223" i="13"/>
  <c r="G220" i="14"/>
  <c r="F220" i="14"/>
  <c r="H223" i="13"/>
  <c r="G223" i="13"/>
  <c r="E220" i="14"/>
  <c r="D220" i="14"/>
  <c r="E223" i="13"/>
  <c r="C220" i="14"/>
  <c r="H224" i="13" l="1"/>
  <c r="A222" i="14" a="1"/>
  <c r="A222" i="14" s="1"/>
  <c r="G222" i="14" s="1"/>
  <c r="H221" i="14"/>
  <c r="E224" i="13"/>
  <c r="F224" i="13"/>
  <c r="C221" i="14"/>
  <c r="B221" i="14"/>
  <c r="A225" i="13" a="1"/>
  <c r="A225" i="13" s="1"/>
  <c r="H225" i="13" s="1"/>
  <c r="G221" i="14"/>
  <c r="F221" i="14"/>
  <c r="C224" i="13"/>
  <c r="D224" i="13"/>
  <c r="E221" i="14"/>
  <c r="G224" i="13"/>
  <c r="A223" i="14" l="1" a="1"/>
  <c r="A223" i="14" s="1"/>
  <c r="B223" i="14" s="1"/>
  <c r="F222" i="14"/>
  <c r="A226" i="13" a="1"/>
  <c r="A226" i="13" s="1"/>
  <c r="G226" i="13" s="1"/>
  <c r="C225" i="13"/>
  <c r="E222" i="14"/>
  <c r="D222" i="14"/>
  <c r="G225" i="13"/>
  <c r="E225" i="13"/>
  <c r="C222" i="14"/>
  <c r="B222" i="14"/>
  <c r="B225" i="13"/>
  <c r="F225" i="13"/>
  <c r="H222" i="14"/>
  <c r="D225" i="13"/>
  <c r="H226" i="13" l="1"/>
  <c r="B226" i="13"/>
  <c r="A224" i="14" a="1"/>
  <c r="A224" i="14" s="1"/>
  <c r="E224" i="14" s="1"/>
  <c r="F223" i="14"/>
  <c r="E223" i="14"/>
  <c r="G223" i="14"/>
  <c r="F226" i="13"/>
  <c r="E226" i="13"/>
  <c r="C223" i="14"/>
  <c r="D223" i="14"/>
  <c r="D226" i="13"/>
  <c r="C226" i="13"/>
  <c r="H223" i="14"/>
  <c r="A227" i="13" a="1"/>
  <c r="A227" i="13" s="1"/>
  <c r="G227" i="13" s="1"/>
  <c r="D224" i="14" l="1"/>
  <c r="C224" i="14"/>
  <c r="F227" i="13"/>
  <c r="C227" i="13"/>
  <c r="A228" i="13" a="1"/>
  <c r="A228" i="13" s="1"/>
  <c r="G228" i="13" s="1"/>
  <c r="D227" i="13"/>
  <c r="H224" i="14"/>
  <c r="G224" i="14"/>
  <c r="E227" i="13"/>
  <c r="B227" i="13"/>
  <c r="A225" i="14" a="1"/>
  <c r="A225" i="14" s="1"/>
  <c r="E225" i="14" s="1"/>
  <c r="B224" i="14"/>
  <c r="F224" i="14"/>
  <c r="H227" i="13"/>
  <c r="D228" i="13" l="1"/>
  <c r="B228" i="13"/>
  <c r="A226" i="14" a="1"/>
  <c r="A226" i="14" s="1"/>
  <c r="G226" i="14" s="1"/>
  <c r="D225" i="14"/>
  <c r="C225" i="14"/>
  <c r="B225" i="14"/>
  <c r="H228" i="13"/>
  <c r="E228" i="13"/>
  <c r="H225" i="14"/>
  <c r="G225" i="14"/>
  <c r="F228" i="13"/>
  <c r="C228" i="13"/>
  <c r="A229" i="13" a="1"/>
  <c r="A229" i="13" s="1"/>
  <c r="G229" i="13" s="1"/>
  <c r="F225" i="14"/>
  <c r="F229" i="13" l="1"/>
  <c r="E229" i="13"/>
  <c r="A230" i="13" a="1"/>
  <c r="A230" i="13" s="1"/>
  <c r="B230" i="13" s="1"/>
  <c r="D229" i="13"/>
  <c r="F226" i="14"/>
  <c r="E226" i="14"/>
  <c r="A227" i="14" a="1"/>
  <c r="A227" i="14" s="1"/>
  <c r="E227" i="14" s="1"/>
  <c r="D226" i="14"/>
  <c r="C226" i="14"/>
  <c r="B226" i="14"/>
  <c r="C229" i="13"/>
  <c r="B229" i="13"/>
  <c r="H226" i="14"/>
  <c r="H229" i="13"/>
  <c r="A231" i="13" l="1" a="1"/>
  <c r="A231" i="13" s="1"/>
  <c r="B231" i="13" s="1"/>
  <c r="F230" i="13"/>
  <c r="H227" i="14"/>
  <c r="G227" i="14"/>
  <c r="E230" i="13"/>
  <c r="D230" i="13"/>
  <c r="D227" i="14"/>
  <c r="C227" i="14"/>
  <c r="H230" i="13"/>
  <c r="G230" i="13"/>
  <c r="A228" i="14" a="1"/>
  <c r="A228" i="14" s="1"/>
  <c r="E228" i="14" s="1"/>
  <c r="B227" i="14"/>
  <c r="F227" i="14"/>
  <c r="C230" i="13"/>
  <c r="G228" i="14" l="1"/>
  <c r="F228" i="14"/>
  <c r="A232" i="13" a="1"/>
  <c r="A232" i="13" s="1"/>
  <c r="G232" i="13" s="1"/>
  <c r="H231" i="13"/>
  <c r="D228" i="14"/>
  <c r="C228" i="14"/>
  <c r="G231" i="13"/>
  <c r="F231" i="13"/>
  <c r="B228" i="14"/>
  <c r="H228" i="14"/>
  <c r="E231" i="13"/>
  <c r="D231" i="13"/>
  <c r="C231" i="13"/>
  <c r="A229" i="14" a="1"/>
  <c r="A229" i="14" s="1"/>
  <c r="D229" i="14" s="1"/>
  <c r="C229" i="14" l="1"/>
  <c r="B229" i="14"/>
  <c r="C232" i="13"/>
  <c r="E232" i="13"/>
  <c r="A233" i="13" a="1"/>
  <c r="A233" i="13" s="1"/>
  <c r="D233" i="13" s="1"/>
  <c r="D232" i="13"/>
  <c r="G229" i="14"/>
  <c r="F229" i="14"/>
  <c r="H232" i="13"/>
  <c r="B232" i="13"/>
  <c r="A230" i="14" a="1"/>
  <c r="A230" i="14" s="1"/>
  <c r="C230" i="14" s="1"/>
  <c r="H229" i="14"/>
  <c r="E229" i="14"/>
  <c r="F232" i="13"/>
  <c r="H230" i="14" l="1"/>
  <c r="B230" i="14"/>
  <c r="A234" i="13" a="1"/>
  <c r="A234" i="13" s="1"/>
  <c r="E234" i="13" s="1"/>
  <c r="C233" i="13"/>
  <c r="A231" i="14" a="1"/>
  <c r="A231" i="14" s="1"/>
  <c r="E231" i="14" s="1"/>
  <c r="G230" i="14"/>
  <c r="F230" i="14"/>
  <c r="E230" i="14"/>
  <c r="B233" i="13"/>
  <c r="H233" i="13"/>
  <c r="D230" i="14"/>
  <c r="G233" i="13"/>
  <c r="F233" i="13"/>
  <c r="E233" i="13"/>
  <c r="A235" i="13" l="1" a="1"/>
  <c r="A235" i="13" s="1"/>
  <c r="B235" i="13" s="1"/>
  <c r="B234" i="13"/>
  <c r="D231" i="14"/>
  <c r="C231" i="14"/>
  <c r="D234" i="13"/>
  <c r="C234" i="13"/>
  <c r="B231" i="14"/>
  <c r="H231" i="14"/>
  <c r="G231" i="14"/>
  <c r="H234" i="13"/>
  <c r="G234" i="13"/>
  <c r="F231" i="14"/>
  <c r="F234" i="13"/>
  <c r="E235" i="13" l="1"/>
  <c r="G235" i="13"/>
  <c r="A236" i="13" a="1"/>
  <c r="A236" i="13" s="1"/>
  <c r="E236" i="13" s="1"/>
  <c r="F235" i="13"/>
  <c r="C235" i="13"/>
  <c r="D235" i="13"/>
  <c r="H235" i="13"/>
  <c r="D236" i="13" l="1"/>
  <c r="C236" i="13"/>
  <c r="A237" i="13" a="1"/>
  <c r="A237" i="13" s="1"/>
  <c r="C237" i="13" s="1"/>
  <c r="B236" i="13"/>
  <c r="H236" i="13"/>
  <c r="G236" i="13"/>
  <c r="F236" i="13"/>
  <c r="G237" i="13" l="1"/>
  <c r="H237" i="13"/>
  <c r="E237" i="13"/>
  <c r="F237" i="13"/>
  <c r="B237" i="13"/>
  <c r="D237" i="13"/>
  <c r="A238" i="13" a="1"/>
  <c r="A238" i="13" s="1"/>
  <c r="B238" i="13" s="1"/>
  <c r="F238" i="13" l="1"/>
  <c r="G238" i="13"/>
  <c r="D238" i="13"/>
  <c r="E238" i="13"/>
  <c r="H238" i="13"/>
  <c r="A239" i="13" a="1"/>
  <c r="A239" i="13" s="1"/>
  <c r="H239" i="13" s="1"/>
  <c r="C238" i="13"/>
  <c r="G239" i="13" l="1"/>
  <c r="F239" i="13"/>
  <c r="E239" i="13"/>
  <c r="D239" i="13"/>
  <c r="C239" i="13"/>
  <c r="B239" i="13"/>
  <c r="A240" i="13" a="1"/>
  <c r="A240" i="13" s="1"/>
  <c r="D240" i="13" s="1"/>
  <c r="C240" i="13" l="1"/>
  <c r="B240" i="13"/>
  <c r="H240" i="13"/>
  <c r="G240" i="13"/>
  <c r="F240" i="13"/>
  <c r="A241" i="13" a="1"/>
  <c r="A241" i="13" s="1"/>
  <c r="D241" i="13" s="1"/>
  <c r="E240" i="13"/>
  <c r="G241" i="13" l="1"/>
  <c r="C241" i="13"/>
  <c r="B241" i="13"/>
  <c r="A242" i="13" a="1"/>
  <c r="A242" i="13" s="1"/>
  <c r="E242" i="13" s="1"/>
  <c r="H241" i="13"/>
  <c r="F241" i="13"/>
  <c r="E241" i="13"/>
  <c r="A243" i="13" l="1" a="1"/>
  <c r="A243" i="13" s="1"/>
  <c r="C243" i="13" s="1"/>
  <c r="B242" i="13"/>
  <c r="H242" i="13"/>
  <c r="C242" i="13"/>
  <c r="F242" i="13"/>
  <c r="G242" i="13"/>
  <c r="D242" i="13"/>
  <c r="B243" i="13" l="1"/>
  <c r="H243" i="13"/>
  <c r="G243" i="13"/>
  <c r="F243" i="13"/>
  <c r="A244" i="13" a="1"/>
  <c r="A244" i="13" s="1"/>
  <c r="B244" i="13" s="1"/>
  <c r="E243" i="13"/>
  <c r="D243" i="13"/>
  <c r="H244" i="13" l="1"/>
  <c r="G244" i="13"/>
  <c r="F244" i="13"/>
  <c r="E244" i="13"/>
  <c r="D244" i="13"/>
  <c r="C244" i="13"/>
  <c r="A245" i="13" a="1"/>
  <c r="A245" i="13" s="1"/>
  <c r="F245" i="13" s="1"/>
  <c r="A246" i="13" l="1" a="1"/>
  <c r="A246" i="13" s="1"/>
  <c r="B246" i="13" s="1"/>
  <c r="H245" i="13"/>
  <c r="G245" i="13"/>
  <c r="B245" i="13"/>
  <c r="C245" i="13"/>
  <c r="D245" i="13"/>
  <c r="E245" i="13"/>
  <c r="H246" i="13" l="1"/>
  <c r="G246" i="13"/>
  <c r="F246" i="13"/>
  <c r="E246" i="13"/>
  <c r="D246" i="13"/>
  <c r="C246" i="13"/>
  <c r="A247" i="13" a="1"/>
  <c r="A247" i="13" s="1"/>
  <c r="B247" i="13" s="1"/>
  <c r="A248" i="13" l="1" a="1"/>
  <c r="A248" i="13" s="1"/>
  <c r="H248" i="13" s="1"/>
  <c r="F247" i="13"/>
  <c r="E247" i="13"/>
  <c r="D247" i="13"/>
  <c r="H247" i="13"/>
  <c r="G247" i="13"/>
  <c r="C247" i="13"/>
  <c r="D248" i="13" l="1"/>
  <c r="F248" i="13"/>
  <c r="B248" i="13"/>
  <c r="G248" i="13"/>
  <c r="C248" i="13"/>
  <c r="E248" i="13"/>
  <c r="A249" i="13" a="1"/>
  <c r="A249" i="13" s="1"/>
  <c r="F249" i="13" s="1"/>
  <c r="E249" i="13" l="1"/>
  <c r="D249" i="13"/>
  <c r="A250" i="13" a="1"/>
  <c r="A250" i="13" s="1"/>
  <c r="B250" i="13" s="1"/>
  <c r="C249" i="13"/>
  <c r="B249" i="13"/>
  <c r="H249" i="13"/>
  <c r="G249" i="13"/>
  <c r="G250" i="13" l="1"/>
  <c r="F250" i="13"/>
  <c r="H250" i="13"/>
  <c r="D250" i="13"/>
  <c r="A251" i="13" a="1"/>
  <c r="A251" i="13" s="1"/>
  <c r="D251" i="13" s="1"/>
  <c r="E250" i="13"/>
  <c r="C250" i="13"/>
  <c r="G251" i="13" l="1"/>
  <c r="B251" i="13"/>
  <c r="A252" i="13" a="1"/>
  <c r="A252" i="13" s="1"/>
  <c r="C252" i="13" s="1"/>
  <c r="H251" i="13"/>
  <c r="E251" i="13"/>
  <c r="F251" i="13"/>
  <c r="C251" i="13"/>
  <c r="A253" i="13" l="1" a="1"/>
  <c r="A253" i="13" s="1"/>
  <c r="B253" i="13" s="1"/>
  <c r="B252" i="13"/>
  <c r="H252" i="13"/>
  <c r="G252" i="13"/>
  <c r="F252" i="13"/>
  <c r="E252" i="13"/>
  <c r="D252" i="13"/>
  <c r="C253" i="13" l="1"/>
  <c r="H253" i="13"/>
  <c r="G253" i="13"/>
  <c r="F253" i="13"/>
  <c r="E253" i="13"/>
  <c r="A254" i="13" a="1"/>
  <c r="A254" i="13" s="1"/>
  <c r="D254" i="13" s="1"/>
  <c r="D253" i="13"/>
  <c r="G254" i="13" l="1"/>
  <c r="H254" i="13"/>
  <c r="F254" i="13"/>
  <c r="E254" i="13"/>
  <c r="B254" i="13"/>
  <c r="A255" i="13" a="1"/>
  <c r="A255" i="13" s="1"/>
  <c r="D255" i="13" s="1"/>
  <c r="C254" i="13"/>
  <c r="F255" i="13" l="1"/>
  <c r="G255" i="13"/>
  <c r="C255" i="13"/>
  <c r="B255" i="13"/>
  <c r="E255" i="13"/>
  <c r="A256" i="13" a="1"/>
  <c r="A256" i="13" s="1"/>
  <c r="B256" i="13" s="1"/>
  <c r="H255" i="13"/>
  <c r="C256" i="13" l="1"/>
  <c r="F256" i="13"/>
  <c r="H256" i="13"/>
  <c r="E256" i="13"/>
  <c r="D256" i="13"/>
  <c r="A257" i="13" a="1"/>
  <c r="A257" i="13" s="1"/>
  <c r="B257" i="13" s="1"/>
  <c r="G256" i="13"/>
  <c r="G257" i="13" l="1"/>
  <c r="E257" i="13"/>
  <c r="H257" i="13"/>
  <c r="C257" i="13"/>
  <c r="D257" i="13"/>
  <c r="F257" i="13"/>
</calcChain>
</file>

<file path=xl/sharedStrings.xml><?xml version="1.0" encoding="utf-8"?>
<sst xmlns="http://schemas.openxmlformats.org/spreadsheetml/2006/main" count="4092" uniqueCount="2131">
  <si>
    <t>Domestic Unrestricted</t>
  </si>
  <si>
    <t>Domestic Two Rate</t>
  </si>
  <si>
    <t>LV Medium Non-Domestic</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</si>
  <si>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</si>
  <si>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</si>
  <si>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</si>
  <si>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</si>
  <si>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</si>
  <si>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</si>
  <si>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</si>
  <si>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</si>
  <si>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</si>
  <si>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</si>
  <si>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</si>
  <si>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</si>
  <si>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</si>
  <si>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</si>
  <si>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</si>
  <si>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</si>
  <si>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</si>
  <si>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</si>
  <si>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</si>
  <si>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</si>
  <si>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</si>
  <si>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</si>
  <si>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</si>
  <si>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</si>
  <si>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</si>
  <si>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</si>
  <si>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</si>
  <si>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</si>
  <si>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</si>
  <si>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</si>
  <si>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</si>
  <si>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</si>
  <si>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</si>
  <si>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</si>
  <si>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</si>
  <si>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</si>
  <si>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</si>
  <si>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</si>
  <si>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</si>
  <si>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</si>
  <si>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</si>
  <si>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</si>
  <si>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</si>
  <si>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</si>
  <si>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</si>
  <si>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</si>
  <si>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</si>
  <si>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</si>
  <si>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</si>
  <si>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</si>
  <si>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</si>
  <si>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</si>
  <si>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</si>
  <si>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</si>
  <si>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</si>
  <si>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</si>
  <si>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</si>
  <si>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</si>
  <si>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</si>
  <si>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</si>
  <si>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</si>
  <si>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</si>
  <si>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</si>
  <si>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</si>
  <si>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</si>
  <si>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</si>
  <si>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</si>
  <si>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</si>
  <si>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</si>
  <si>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</si>
  <si>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</si>
  <si>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</si>
  <si>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</si>
  <si>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</si>
  <si>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</si>
  <si>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</si>
  <si>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</si>
  <si>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</si>
  <si>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</si>
  <si>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</si>
  <si>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</si>
  <si>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</si>
  <si>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</si>
  <si>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</si>
  <si>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</si>
  <si>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</si>
  <si>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</si>
  <si>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</si>
  <si>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</si>
  <si>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</si>
  <si>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</si>
  <si>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</si>
  <si>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</si>
  <si>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</si>
  <si>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</si>
  <si>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</si>
  <si>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Unit rate 1 p/kWh</t>
  </si>
  <si>
    <t>Unit rate 2 p/kWh</t>
  </si>
  <si>
    <t>Unit rate 3 p/kWh</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</si>
  <si>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</si>
  <si>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</si>
  <si>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</si>
  <si>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</si>
  <si>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</si>
  <si>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</si>
  <si>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</si>
  <si>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</si>
  <si>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</si>
  <si>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</si>
  <si>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</si>
  <si>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</si>
  <si>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</si>
  <si>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</si>
  <si>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</si>
  <si>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</si>
  <si>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</si>
  <si>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</si>
  <si>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</si>
  <si>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</si>
  <si>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</si>
  <si>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</si>
  <si>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</si>
  <si>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</si>
  <si>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</si>
  <si>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</si>
  <si>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</si>
  <si>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</si>
  <si>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</si>
  <si>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</si>
  <si>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</si>
  <si>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</si>
  <si>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</si>
  <si>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</si>
  <si>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</si>
  <si>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</si>
  <si>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</si>
  <si>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</si>
  <si>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</si>
  <si>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</si>
  <si>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</si>
  <si>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</si>
  <si>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</si>
  <si>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</si>
  <si>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</si>
  <si>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</si>
  <si>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</si>
  <si>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</si>
  <si>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</si>
  <si>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</si>
  <si>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</si>
  <si>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</si>
  <si>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</si>
  <si>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</si>
  <si>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</si>
  <si>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</si>
  <si>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</si>
  <si>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</si>
  <si>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</si>
  <si>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</si>
  <si>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</si>
  <si>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</si>
  <si>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</si>
  <si>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</si>
  <si>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</si>
  <si>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</si>
  <si>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</si>
  <si>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</si>
  <si>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</si>
  <si>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</si>
  <si>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</si>
  <si>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</si>
  <si>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</si>
  <si>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</si>
  <si>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</si>
  <si>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</si>
  <si>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</si>
  <si>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</si>
  <si>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</si>
  <si>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</si>
  <si>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</si>
  <si>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</si>
  <si>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</si>
  <si>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</si>
  <si>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</si>
  <si>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</si>
  <si>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</si>
  <si>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</si>
  <si>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</si>
  <si>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</si>
  <si>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</si>
  <si>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</si>
  <si>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</si>
  <si>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</si>
  <si>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</si>
  <si>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</si>
  <si>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</si>
  <si>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</si>
  <si>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</si>
  <si>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</si>
  <si>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</si>
  <si>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</si>
  <si>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</si>
  <si>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</si>
  <si>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</si>
  <si>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</si>
  <si>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</si>
  <si>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</si>
  <si>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</si>
  <si>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</si>
  <si>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</si>
  <si>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</si>
  <si>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Export fixed charge p/day</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</si>
  <si>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</si>
  <si>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</si>
  <si>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</si>
  <si>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</si>
  <si>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</si>
  <si>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</si>
  <si>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</si>
  <si>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</si>
  <si>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</si>
  <si>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</si>
  <si>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</si>
  <si>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</si>
  <si>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</si>
  <si>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</si>
  <si>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</si>
  <si>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</si>
  <si>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</si>
  <si>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</si>
  <si>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</si>
  <si>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</si>
  <si>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</si>
  <si>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</si>
  <si>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</si>
  <si>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</si>
  <si>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</si>
  <si>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</si>
  <si>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</si>
  <si>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</si>
  <si>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</si>
  <si>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</si>
  <si>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</si>
  <si>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</si>
  <si>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</si>
  <si>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</si>
  <si>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</si>
  <si>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</si>
  <si>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</si>
  <si>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</si>
  <si>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</si>
  <si>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</si>
  <si>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</si>
  <si>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</si>
  <si>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</si>
  <si>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</si>
  <si>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</si>
  <si>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</si>
  <si>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</si>
  <si>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</si>
  <si>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</si>
  <si>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</si>
  <si>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</si>
  <si>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</si>
  <si>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</si>
  <si>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</si>
  <si>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Domestic Prepayment</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</si>
  <si>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</si>
  <si>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</si>
  <si>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</si>
  <si>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</si>
  <si>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</si>
  <si>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</si>
  <si>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</si>
  <si>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</si>
  <si>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</si>
  <si>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</si>
  <si>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</si>
  <si>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</si>
  <si>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</si>
  <si>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</si>
  <si>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</si>
  <si>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</si>
  <si>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</si>
  <si>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</si>
  <si>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</si>
  <si>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</si>
  <si>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</si>
  <si>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</si>
  <si>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</si>
  <si>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</si>
  <si>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</si>
  <si>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</si>
  <si>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</si>
  <si>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</si>
  <si>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</si>
  <si>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</si>
  <si>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</si>
  <si>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</si>
  <si>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</si>
  <si>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</si>
  <si>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</si>
  <si>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</si>
  <si>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</si>
  <si>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</si>
  <si>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</si>
  <si>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</si>
  <si>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</si>
  <si>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</si>
  <si>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</si>
  <si>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</si>
  <si>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</si>
  <si>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</si>
  <si>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</si>
  <si>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</si>
  <si>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</si>
  <si>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</si>
  <si>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</si>
  <si>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</si>
  <si>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</si>
  <si>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</si>
  <si>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</si>
  <si>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</si>
  <si>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</si>
  <si>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</si>
  <si>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</si>
  <si>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</si>
  <si>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</si>
  <si>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</si>
  <si>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</si>
  <si>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</si>
  <si>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</si>
  <si>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</si>
  <si>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</si>
  <si>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</si>
  <si>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</si>
  <si>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</si>
  <si>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</si>
  <si>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</si>
  <si>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</si>
  <si>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</si>
  <si>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</si>
  <si>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</si>
  <si>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</si>
  <si>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</si>
  <si>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</si>
  <si>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</si>
  <si>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</si>
  <si>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</si>
  <si>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</si>
  <si>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</si>
  <si>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</si>
  <si>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</si>
  <si>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</si>
  <si>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</si>
  <si>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</si>
  <si>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</si>
  <si>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</si>
  <si>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</si>
  <si>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</si>
  <si>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</si>
  <si>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</si>
  <si>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</si>
  <si>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</si>
  <si>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</si>
  <si>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</si>
  <si>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</si>
  <si>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</si>
  <si>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</si>
  <si>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</si>
  <si>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</si>
  <si>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</si>
  <si>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</si>
  <si>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</si>
  <si>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</si>
  <si>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</si>
  <si>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</si>
  <si>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</si>
  <si>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</si>
  <si>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</si>
  <si>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</si>
  <si>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</si>
  <si>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</si>
  <si>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</si>
  <si>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</si>
  <si>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</si>
  <si>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</si>
  <si>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</si>
  <si>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</si>
  <si>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</si>
  <si>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</si>
  <si>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</si>
  <si>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</si>
  <si>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</si>
  <si>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</si>
  <si>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</si>
  <si>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</si>
  <si>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</si>
  <si>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</si>
  <si>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</si>
  <si>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</si>
  <si>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</si>
  <si>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</si>
  <si>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</si>
  <si>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</si>
  <si>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</si>
  <si>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</si>
  <si>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</si>
  <si>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</si>
  <si>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</si>
  <si>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</si>
  <si>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</si>
  <si>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</si>
  <si>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</si>
  <si>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</si>
  <si>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</si>
  <si>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</si>
  <si>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</si>
  <si>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</si>
  <si>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</si>
  <si>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</si>
  <si>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</si>
  <si>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</si>
  <si>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</si>
  <si>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</si>
  <si>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</si>
  <si>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</si>
  <si>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</si>
  <si>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</si>
  <si>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</si>
  <si>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</si>
  <si>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</si>
  <si>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</si>
  <si>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</si>
  <si>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</si>
  <si>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</si>
  <si>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</si>
  <si>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</si>
  <si>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</si>
  <si>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</si>
  <si>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</si>
  <si>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</si>
  <si>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</si>
  <si>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</si>
  <si>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</si>
  <si>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</si>
  <si>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</si>
  <si>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</si>
  <si>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</si>
  <si>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</si>
  <si>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</si>
  <si>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</si>
  <si>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</si>
  <si>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</si>
  <si>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</si>
  <si>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</si>
  <si>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</si>
  <si>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</si>
  <si>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</si>
  <si>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</si>
  <si>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</si>
  <si>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</si>
  <si>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</si>
  <si>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</si>
  <si>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</si>
  <si>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</si>
  <si>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</si>
  <si>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</si>
  <si>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</si>
  <si>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</si>
  <si>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</si>
  <si>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</si>
  <si>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</si>
  <si>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</si>
  <si>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</si>
  <si>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</si>
  <si>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</si>
  <si>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</si>
  <si>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</si>
  <si>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</si>
  <si>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</si>
  <si>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</si>
  <si>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</si>
  <si>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</si>
  <si>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</si>
  <si>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</si>
  <si>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</si>
  <si>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</si>
  <si>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Excess Capacity charge
p/kVA</t>
  </si>
  <si>
    <t>Excess capacity charge
p/kVA</t>
  </si>
  <si>
    <t>Import fixed charge
p/day</t>
  </si>
  <si>
    <t>Import capacity rate
p/kVA/day</t>
  </si>
  <si>
    <t>Import exceeded capacity rate
p/kVA/day</t>
  </si>
  <si>
    <t>Export capacity rate
p/kVA/day</t>
  </si>
  <si>
    <t>Export exceeded capacity rate p/kVA/day</t>
  </si>
  <si>
    <t>Local charge 1
£/kVA</t>
  </si>
  <si>
    <t>Remote charge 1
£/kVA</t>
  </si>
  <si>
    <t>EMEB or MIDE only</t>
  </si>
  <si>
    <t>Unsupported (SWEB)</t>
  </si>
  <si>
    <t>O or Unsupported (SWEB)</t>
  </si>
  <si>
    <t>2 or Unsupported (SWEB)</t>
  </si>
  <si>
    <t>7-hour E7 Day</t>
  </si>
  <si>
    <t>7-hour E7 Night</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</si>
  <si>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</si>
  <si>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</si>
  <si>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</si>
  <si>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</si>
  <si>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</si>
  <si>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</si>
  <si>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</si>
  <si>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</si>
  <si>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</si>
  <si>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</si>
  <si>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Note: The list of MPANs / MSIDs provided may be incomplete; the DNO reserves the right to apply the listed charges to any other MPANs / MSIDs associated with the site.
Note: This table is automatically populated based on the content of the tab entitled 'Annex 2 EHV Charges'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</si>
  <si>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</si>
  <si>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contains  the LLFs which must be used to adjust the metering system volumes to take account of losses on the distribution network.</t>
  </si>
  <si>
    <t xml:space="preserve">Contains the unscaled [nodal/network group] costs used to calculate the current EDCM charges. </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</si>
  <si>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</si>
  <si>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</si>
  <si>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</si>
  <si>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</si>
  <si>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</si>
  <si>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</si>
  <si>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rate 1
p/kWh
(red/black)</t>
  </si>
  <si>
    <t>Unit rate 2
p/kWh
(amber/yellow)</t>
  </si>
  <si>
    <t>Unit rate 3
p/kWh
(green)</t>
  </si>
  <si>
    <t>Excess capacity charge
p/kVA/day</t>
  </si>
  <si>
    <t>Generic demand and generation LLFs</t>
  </si>
  <si>
    <t>Metered voltage</t>
  </si>
  <si>
    <t>EHV site specific LLFs</t>
  </si>
  <si>
    <t>EHV sites specific LLFs</t>
  </si>
  <si>
    <t>Annex 6 - Addendum to Annex 2 EHV charges</t>
  </si>
  <si>
    <r>
      <t xml:space="preserve">Import 
</t>
    </r>
    <r>
      <rPr>
        <b/>
        <sz val="10"/>
        <color rgb="FFFF0000"/>
        <rFont val="Arial"/>
        <family val="2"/>
      </rPr>
      <t>super-red</t>
    </r>
    <r>
      <rPr>
        <b/>
        <sz val="10"/>
        <color indexed="8"/>
        <rFont val="Arial"/>
        <family val="2"/>
      </rPr>
      <t xml:space="preserve">
unit rate
p/kWh</t>
    </r>
  </si>
  <si>
    <r>
      <t xml:space="preserve">Export 
</t>
    </r>
    <r>
      <rPr>
        <b/>
        <sz val="10"/>
        <color rgb="FFFF0000"/>
        <rFont val="Arial"/>
        <family val="2"/>
      </rPr>
      <t>super-red</t>
    </r>
    <r>
      <rPr>
        <b/>
        <sz val="10"/>
        <color indexed="8"/>
        <rFont val="Arial"/>
        <family val="2"/>
      </rPr>
      <t xml:space="preserve">
unit rate
p/kWh</t>
    </r>
  </si>
  <si>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</si>
  <si>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</si>
  <si>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</si>
  <si>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</si>
  <si>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</si>
  <si>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</si>
  <si>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</si>
  <si>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</si>
  <si>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</si>
  <si>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</si>
  <si>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</si>
  <si>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</si>
  <si>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</si>
  <si>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</si>
  <si>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</si>
  <si>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</si>
  <si>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</si>
  <si>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</si>
  <si>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</si>
  <si>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</si>
  <si>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</si>
  <si>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</si>
  <si>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</si>
  <si>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</si>
  <si>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</si>
  <si>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</si>
  <si>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</si>
  <si>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</si>
  <si>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</si>
  <si>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</si>
  <si>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Note: The list of MPANs/MSIDs provided may be incomplete; the DNO reserves the right to apply the listed charges to any other MPANs/MSIDs associated with the site.</t>
  </si>
  <si>
    <t>Node/Zone ID</t>
  </si>
  <si>
    <t>Company and licence name, charging year, effective from, status</t>
  </si>
  <si>
    <t>Company and licence name</t>
  </si>
  <si>
    <t>Import
Unique Identifier</t>
  </si>
  <si>
    <t>Export
Unique Identifier</t>
  </si>
  <si>
    <t>Export LLFC</t>
  </si>
  <si>
    <t>Import LLFC</t>
  </si>
  <si>
    <t>Export Unique Identifier</t>
  </si>
  <si>
    <t>Import
fixed charge
(p/day)</t>
  </si>
  <si>
    <t>Import
capacity rate
(p/kVA/day)</t>
  </si>
  <si>
    <t>Import
exceeded capacity rate
(p/kVA/day)</t>
  </si>
  <si>
    <t>Export
fixed charge
(p/day)</t>
  </si>
  <si>
    <t>Export
capacity rate
(p/kVA/day)</t>
  </si>
  <si>
    <t>Export
exceeded capacity rate
(p/kVA/day)</t>
  </si>
  <si>
    <t>Export
exceeded
capacity rate
(p/kVA/day)</t>
  </si>
  <si>
    <t>Red Time Band</t>
  </si>
  <si>
    <t>Amber Time Band</t>
  </si>
  <si>
    <t>Green Time Band</t>
  </si>
  <si>
    <t>Super Red Time Band</t>
  </si>
  <si>
    <t>16:00 - 19:00</t>
  </si>
  <si>
    <t>Black Time Band</t>
  </si>
  <si>
    <t>Yellow Time Band</t>
  </si>
  <si>
    <t>Time Bands for Half Hourly Unmetered Properties</t>
  </si>
  <si>
    <t>Time Bands for Half Hourly Metered Properties</t>
  </si>
  <si>
    <t>Time Periods for Designated EHV Properties</t>
  </si>
  <si>
    <r>
      <t xml:space="preserve">Import
</t>
    </r>
    <r>
      <rPr>
        <b/>
        <sz val="10"/>
        <color rgb="FFFF0000"/>
        <rFont val="Arial"/>
        <family val="2"/>
      </rPr>
      <t xml:space="preserve">Super Red
</t>
    </r>
    <r>
      <rPr>
        <b/>
        <sz val="10"/>
        <rFont val="Arial"/>
        <family val="2"/>
      </rPr>
      <t>unit rate
(p/kWh)</t>
    </r>
  </si>
  <si>
    <r>
      <t xml:space="preserve">Export
</t>
    </r>
    <r>
      <rPr>
        <b/>
        <sz val="10"/>
        <color rgb="FFFF0000"/>
        <rFont val="Arial"/>
        <family val="2"/>
      </rPr>
      <t xml:space="preserve">Super Red
</t>
    </r>
    <r>
      <rPr>
        <b/>
        <sz val="10"/>
        <color indexed="8"/>
        <rFont val="Arial"/>
        <family val="2"/>
      </rPr>
      <t>unit rate
(p/kWh)</t>
    </r>
  </si>
  <si>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</si>
  <si>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</si>
  <si>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</si>
  <si>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</si>
  <si>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</si>
  <si>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</si>
  <si>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</si>
  <si>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</si>
  <si>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</si>
  <si>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Copy EDCM table 5401 (LRIC) or 5150 (FCP) range starting B19 and paste into E11.  Extend or reduce print area as required.</t>
  </si>
  <si>
    <t>DNOs paste value cells A15:I42 from CDCM 3701 into cells A14:J41</t>
  </si>
  <si>
    <t>Copy from CDCM table 3701 "Tariffs!D43:I81" and paste values into D14</t>
  </si>
  <si>
    <t>Copy from EDCM table 6005 "LDNORev!B513:G637" and paste values into D54</t>
  </si>
  <si>
    <t>Peak</t>
  </si>
  <si>
    <t>Winter</t>
  </si>
  <si>
    <t>Night</t>
  </si>
  <si>
    <t>Other</t>
  </si>
  <si>
    <t>Monday to Friday 
Mar to Oct</t>
  </si>
  <si>
    <t>00:00 - 06:30
23:30 - 24:00</t>
  </si>
  <si>
    <t>06:30 - 23:30</t>
  </si>
  <si>
    <t>Monday to Friday 
Nov to Feb</t>
  </si>
  <si>
    <t>06:30 - 16:00</t>
  </si>
  <si>
    <t>19:00 - 23:30</t>
  </si>
  <si>
    <t>Western Power Distribution (South West) plc - Effective from 1 April 2014 - Final LLF Time Periods</t>
  </si>
  <si>
    <t>EHV 132kV</t>
  </si>
  <si>
    <t>N/A</t>
  </si>
  <si>
    <t>EHV 132/33kV</t>
  </si>
  <si>
    <t>EHV 132/HV</t>
  </si>
  <si>
    <t>33kV</t>
  </si>
  <si>
    <t>EHV 33/HV</t>
  </si>
  <si>
    <t>HV</t>
  </si>
  <si>
    <t>510, 521, 524</t>
  </si>
  <si>
    <t xml:space="preserve">LV </t>
  </si>
  <si>
    <t>LV substation</t>
  </si>
  <si>
    <t>526, 540, 551</t>
  </si>
  <si>
    <t>Tregarrick Farm PV</t>
  </si>
  <si>
    <t>Freathy Farm PV</t>
  </si>
  <si>
    <t>Till House PV</t>
  </si>
  <si>
    <t>Outlands Wood PV</t>
  </si>
  <si>
    <t>Culmhead PV</t>
  </si>
  <si>
    <t>Whitchurch Farm PV</t>
  </si>
  <si>
    <t>Kingsland Barton PV</t>
  </si>
  <si>
    <t>Mendip Solar PV</t>
  </si>
  <si>
    <t>St Stephen PV</t>
  </si>
  <si>
    <t>Trewidland PV</t>
  </si>
  <si>
    <t>Watchfield Lawn PV</t>
  </si>
  <si>
    <t>Gover Park PV</t>
  </si>
  <si>
    <t>North Wayton PV</t>
  </si>
  <si>
    <t>Imerys Blackpool</t>
  </si>
  <si>
    <t>Wyld Meadow PV Farm</t>
  </si>
  <si>
    <t>Prince Rock STOR</t>
  </si>
  <si>
    <t>Fulford Solar</t>
  </si>
  <si>
    <t>Bradon Farm</t>
  </si>
  <si>
    <t>Carland Cross</t>
  </si>
  <si>
    <t>Cold Northcott</t>
  </si>
  <si>
    <t>Forest Moor Wind 1</t>
  </si>
  <si>
    <t>Forest Moor Wind 2</t>
  </si>
  <si>
    <t>Four Burrows</t>
  </si>
  <si>
    <t>St. Breock</t>
  </si>
  <si>
    <t>Babcock Marine Central Intake</t>
  </si>
  <si>
    <t>W4B Generation Seabank</t>
  </si>
  <si>
    <t>Denbrook Wind Farm</t>
  </si>
  <si>
    <t>Wavehub Hayle</t>
  </si>
  <si>
    <t>Marsh Barton</t>
  </si>
  <si>
    <t>Connon Bridge Landfill</t>
  </si>
  <si>
    <t>Chelson Generator</t>
  </si>
  <si>
    <t>Darracott</t>
  </si>
  <si>
    <t>Bears Down</t>
  </si>
  <si>
    <t>Untd Mns Redruth St.Day</t>
  </si>
  <si>
    <t>Shooter's Bottom</t>
  </si>
  <si>
    <t>Heathfield</t>
  </si>
  <si>
    <t>Goonhilly</t>
  </si>
  <si>
    <t>Delabole</t>
  </si>
  <si>
    <t>Fullabrook</t>
  </si>
  <si>
    <t>Trenoweth Farm</t>
  </si>
  <si>
    <t>Rolls Royce Filton TT</t>
  </si>
  <si>
    <t>Woodland Barton Farm</t>
  </si>
  <si>
    <t>Manor Farm</t>
  </si>
  <si>
    <t>Churchtown Farm</t>
  </si>
  <si>
    <t>Trenouth Farm</t>
  </si>
  <si>
    <t>West Kingsmill</t>
  </si>
  <si>
    <t>Howton Farm</t>
  </si>
  <si>
    <t>ROF Puriton</t>
  </si>
  <si>
    <t>East Langford</t>
  </si>
  <si>
    <t>Ninnis Farm</t>
  </si>
  <si>
    <t>Willsland</t>
  </si>
  <si>
    <t>Eastcombe Farm</t>
  </si>
  <si>
    <t>Bratton Flemming</t>
  </si>
  <si>
    <t>Beaford Brook</t>
  </si>
  <si>
    <t>Park Wall</t>
  </si>
  <si>
    <t>Bradford</t>
  </si>
  <si>
    <t>Causilgey</t>
  </si>
  <si>
    <t>Beechgrove</t>
  </si>
  <si>
    <t>Isles of Scilly EHV</t>
  </si>
  <si>
    <t>Blackditch</t>
  </si>
  <si>
    <t>Helius Biomass</t>
  </si>
  <si>
    <t>Bristol Port Co Avonmouth Dock</t>
  </si>
  <si>
    <t>Nexfor Ltd (Caberboard)</t>
  </si>
  <si>
    <t>SWW Tamar</t>
  </si>
  <si>
    <t>SWW Roadford</t>
  </si>
  <si>
    <t>St. Regis, Watchet</t>
  </si>
  <si>
    <t>Tarmac Stancombe Quarry</t>
  </si>
  <si>
    <t>MOD Abbeywood</t>
  </si>
  <si>
    <t>Hewlett Packard</t>
  </si>
  <si>
    <t>Bristol Water Blagdon Pump Stn</t>
  </si>
  <si>
    <t>Bristol International Airport</t>
  </si>
  <si>
    <t>British Gas Hallen</t>
  </si>
  <si>
    <t>Bristol Port Co R.Portbury Doc</t>
  </si>
  <si>
    <t>Whatley Quarry</t>
  </si>
  <si>
    <t>Falmouth Dock</t>
  </si>
  <si>
    <t>Astra Zeneca Hallen</t>
  </si>
  <si>
    <t>Dairy Crest Davidstow</t>
  </si>
  <si>
    <t>Broadpath Landfill</t>
  </si>
  <si>
    <t>Imerys Torycombe</t>
  </si>
  <si>
    <t>RUH</t>
  </si>
  <si>
    <t>Hill Barton Business Park</t>
  </si>
  <si>
    <t>Avonmouth BCC Wind Farm</t>
  </si>
  <si>
    <t>Bodiniel PV Park</t>
  </si>
  <si>
    <t>Garlenick Wind Farm</t>
  </si>
  <si>
    <t>Warleigh Barton PV</t>
  </si>
  <si>
    <t>Winnards Perch PV</t>
  </si>
  <si>
    <t>BAe Filton</t>
  </si>
  <si>
    <t>Bristol Energy</t>
  </si>
  <si>
    <t>LANGAGE</t>
  </si>
  <si>
    <t>Imerys Drinnick</t>
  </si>
  <si>
    <t>Imerys Bugle</t>
  </si>
  <si>
    <t>Imerys Trebal</t>
  </si>
  <si>
    <t>Imerys Par Harbour</t>
  </si>
  <si>
    <t>Babcock Marine North Intake</t>
  </si>
  <si>
    <t>Marley Thatch PV</t>
  </si>
  <si>
    <t>Bristol Royal Infirmary</t>
  </si>
  <si>
    <t>Bristol University 33/11kV</t>
  </si>
  <si>
    <t>Burrowton Farm PV</t>
  </si>
  <si>
    <t>Callington Solar</t>
  </si>
  <si>
    <t>Hope Solar</t>
  </si>
  <si>
    <t>Avonmouth Biogas</t>
  </si>
  <si>
    <t>Nether Mill Farm PV</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</si>
  <si>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</si>
  <si>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</si>
  <si>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</si>
  <si>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</si>
  <si>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</si>
  <si>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</si>
  <si>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</si>
  <si>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</si>
  <si>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</si>
  <si>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</si>
  <si>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</si>
  <si>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Glebe Farm PV</t>
  </si>
  <si>
    <t>Hurlingpot PV</t>
  </si>
  <si>
    <t>Halse Farm PV</t>
  </si>
  <si>
    <t>Hatchlands Farm PV</t>
  </si>
  <si>
    <t>Higher Trevartha PV</t>
  </si>
  <si>
    <t>High Down WF</t>
  </si>
  <si>
    <t>Ford Farm PV</t>
  </si>
  <si>
    <t>Lower Tinacre PV</t>
  </si>
  <si>
    <t>Trequite Farm PV</t>
  </si>
  <si>
    <t>Yonder Netherton PV</t>
  </si>
  <si>
    <t>Higher Tregarne PV</t>
  </si>
  <si>
    <t>Higher North Beer PV</t>
  </si>
  <si>
    <t>Horsacott Farm PV</t>
  </si>
  <si>
    <t>Langunnett Farm PV</t>
  </si>
  <si>
    <t>Trefinnick Farm PV</t>
  </si>
  <si>
    <t>Little Trevease PV</t>
  </si>
  <si>
    <t>Marksbury PV</t>
  </si>
  <si>
    <t>Cobbs Cross PV</t>
  </si>
  <si>
    <t>Newlands Farm PV</t>
  </si>
  <si>
    <t>Cricket St Thomas PV</t>
  </si>
  <si>
    <t>Parsonage Barn PV</t>
  </si>
  <si>
    <t>Hewas PV Farm</t>
  </si>
  <si>
    <t>Crinacott Farm PV</t>
  </si>
  <si>
    <t>Penare Farm PV</t>
  </si>
  <si>
    <t>Aller Court PV</t>
  </si>
  <si>
    <t>Webbery Barton WF</t>
  </si>
  <si>
    <t>Stonebarrow Farm PV</t>
  </si>
  <si>
    <t>Whitley Farm PV</t>
  </si>
  <si>
    <t>New Rendy Farm PV</t>
  </si>
  <si>
    <t>Tregassow Farm PV</t>
  </si>
  <si>
    <t>Pitworthy PV</t>
  </si>
  <si>
    <t>Foxcombe PV</t>
  </si>
  <si>
    <t>Rexon Cross PV</t>
  </si>
  <si>
    <t>Hazard Farm PV</t>
  </si>
  <si>
    <t>Luscott Barton PV</t>
  </si>
  <si>
    <t>Grange Farm PV</t>
  </si>
  <si>
    <t>Derriton Fields PV</t>
  </si>
  <si>
    <t>Cleave Farm PV</t>
  </si>
  <si>
    <t>Woolavington PV</t>
  </si>
  <si>
    <t>Trehawke Farm PV</t>
  </si>
  <si>
    <t>H Berechapel Biogas</t>
  </si>
  <si>
    <t>Bommertown PV</t>
  </si>
  <si>
    <t>Carloggas Farm PV</t>
  </si>
  <si>
    <t>Hexworthy Barton PV</t>
  </si>
  <si>
    <t>Chalhanger Farm PV</t>
  </si>
  <si>
    <t>Indian Queens Standby Supply</t>
  </si>
  <si>
    <t>Seabank Standby Supply</t>
  </si>
  <si>
    <t>Aller Farm</t>
  </si>
  <si>
    <t>tba</t>
  </si>
  <si>
    <t>Alverdiscott WF</t>
  </si>
  <si>
    <t xml:space="preserve">Ashcombe </t>
  </si>
  <si>
    <t>Ashlawn Farm</t>
  </si>
  <si>
    <t>Bidwell Dartington PV</t>
  </si>
  <si>
    <t>Bodwen</t>
  </si>
  <si>
    <t>Bowhay Farm</t>
  </si>
  <si>
    <t>Buckhayes Farm</t>
  </si>
  <si>
    <t>Burthy PV</t>
  </si>
  <si>
    <t>Butteriss Downs</t>
  </si>
  <si>
    <t>Canworthy PV</t>
  </si>
  <si>
    <t>Capelands Farm</t>
  </si>
  <si>
    <t>Carnemough Farm</t>
  </si>
  <si>
    <t>Cave Farm</t>
  </si>
  <si>
    <t>Coombeshead Farm</t>
  </si>
  <si>
    <t>Credacott (CEDAR)</t>
  </si>
  <si>
    <t>Denzell Downs WF</t>
  </si>
  <si>
    <t>Dinder Farm</t>
  </si>
  <si>
    <t>Dunsland Cross WF</t>
  </si>
  <si>
    <t>East Youlstone 2 WF</t>
  </si>
  <si>
    <t>East Youlstone PV</t>
  </si>
  <si>
    <t>Four Burrows 2</t>
  </si>
  <si>
    <t>Galsworthy WF</t>
  </si>
  <si>
    <t>Garleys Wood</t>
  </si>
  <si>
    <t>Garvinack</t>
  </si>
  <si>
    <t>Gratton Copse</t>
  </si>
  <si>
    <t>Great Burridge</t>
  </si>
  <si>
    <t>Great Curham PV</t>
  </si>
  <si>
    <t>Halwell Airfield</t>
  </si>
  <si>
    <t>Hendra Farm</t>
  </si>
  <si>
    <t>Iwood Lane</t>
  </si>
  <si>
    <t>Keens Farm PV</t>
  </si>
  <si>
    <t>Kerriers</t>
  </si>
  <si>
    <t>Kessel</t>
  </si>
  <si>
    <t>Killarney Springs</t>
  </si>
  <si>
    <t>Kilmersdon Estate</t>
  </si>
  <si>
    <t>Lanthrone PV</t>
  </si>
  <si>
    <t>Lanyon Solar Farm</t>
  </si>
  <si>
    <t>Mably Solar Farm</t>
  </si>
  <si>
    <t>Marlands Field</t>
  </si>
  <si>
    <t>Martin Solar Farm</t>
  </si>
  <si>
    <t>Mudgley Lodge Farm</t>
  </si>
  <si>
    <t>New Barton</t>
  </si>
  <si>
    <t>New Row Farm</t>
  </si>
  <si>
    <t>New Venn Farm</t>
  </si>
  <si>
    <t>Otterham Wind Farm</t>
  </si>
  <si>
    <t>Pengelly Solar Farm</t>
  </si>
  <si>
    <t>Pithayes Farm</t>
  </si>
  <si>
    <t>Pitts Farm</t>
  </si>
  <si>
    <t>Plaish Farm</t>
  </si>
  <si>
    <t>Poltimore</t>
  </si>
  <si>
    <t>Pylle Solar Park</t>
  </si>
  <si>
    <t>Redlands Farm</t>
  </si>
  <si>
    <t>Ritherden</t>
  </si>
  <si>
    <t>Severnside Energy Recovery Centre</t>
  </si>
  <si>
    <t>Shepherds Farm</t>
  </si>
  <si>
    <t>Sidbury</t>
  </si>
  <si>
    <t>Somerton Door</t>
  </si>
  <si>
    <t>Southmoor</t>
  </si>
  <si>
    <t xml:space="preserve">Stoneshill Farm </t>
  </si>
  <si>
    <t>Tengore Lane PV</t>
  </si>
  <si>
    <t>The Flats Timsbury</t>
  </si>
  <si>
    <t>Tintinhull Forts</t>
  </si>
  <si>
    <t>Tredown Farm</t>
  </si>
  <si>
    <t>Tremaine</t>
  </si>
  <si>
    <t>Trendeal Solar Park</t>
  </si>
  <si>
    <t>Victoria Farm</t>
  </si>
  <si>
    <t>Walland Farm</t>
  </si>
  <si>
    <t>West Venn Farm PV</t>
  </si>
  <si>
    <t>Wheelers Cross</t>
  </si>
  <si>
    <t>Wilton Farm</t>
  </si>
  <si>
    <t>Woodland Barton Windfarm</t>
  </si>
  <si>
    <t>Woodlands</t>
  </si>
  <si>
    <t>Yew Tree</t>
  </si>
  <si>
    <t>Tregarrick Farm PV Export</t>
  </si>
  <si>
    <t>Freathy Farm PV Export</t>
  </si>
  <si>
    <t>Till House PV Export</t>
  </si>
  <si>
    <t>Outlands Wood PV Export</t>
  </si>
  <si>
    <t>Culmhead PV Export</t>
  </si>
  <si>
    <t>Whitchurch Farm PV Export</t>
  </si>
  <si>
    <t>Kingsland Barton PV Export</t>
  </si>
  <si>
    <t>Mendip Solar PV Export</t>
  </si>
  <si>
    <t>St Stephen PV Export</t>
  </si>
  <si>
    <t>Trewidland PV Export</t>
  </si>
  <si>
    <t>Watchfield Lawn PV Export</t>
  </si>
  <si>
    <t>Gover Park PV Export</t>
  </si>
  <si>
    <t>North Wayton PV Export</t>
  </si>
  <si>
    <t>Imerys Blackpool Export</t>
  </si>
  <si>
    <t>Blackditch Export</t>
  </si>
  <si>
    <t>Helius Biomass Export</t>
  </si>
  <si>
    <t>EHV 33KV Export</t>
  </si>
  <si>
    <t>SWW Roadford Export</t>
  </si>
  <si>
    <t>RUH Export</t>
  </si>
  <si>
    <t>Trenoweth Farm Export</t>
  </si>
  <si>
    <t>Woodland Barton Farm Export</t>
  </si>
  <si>
    <t>Manor Farm Export</t>
  </si>
  <si>
    <t>Churchtown Farm Export</t>
  </si>
  <si>
    <t>Trenouth Farm Export</t>
  </si>
  <si>
    <t>West Kingsmill Export</t>
  </si>
  <si>
    <t>Howton Farm Export</t>
  </si>
  <si>
    <t>East Langford Export</t>
  </si>
  <si>
    <t>Ninnis Farm Export</t>
  </si>
  <si>
    <t>Willsland Export</t>
  </si>
  <si>
    <t>Eastcombe Farm Export</t>
  </si>
  <si>
    <t>Bratton Flemming Export</t>
  </si>
  <si>
    <t>Beaford Brook Export</t>
  </si>
  <si>
    <t>Exeter Power Export</t>
  </si>
  <si>
    <t>Park Wall Export</t>
  </si>
  <si>
    <t>Bradford Export</t>
  </si>
  <si>
    <t>Causilgey Export</t>
  </si>
  <si>
    <t>Beechgrove Export</t>
  </si>
  <si>
    <t>Hill Barton Bus Park Export</t>
  </si>
  <si>
    <t>Wavehub Hayle Export</t>
  </si>
  <si>
    <t>Denbrook Wind Farm Export</t>
  </si>
  <si>
    <t>W4B Generation Seabank Export</t>
  </si>
  <si>
    <t>Bristol Energy Export</t>
  </si>
  <si>
    <t>Connon Bridge Landfill export</t>
  </si>
  <si>
    <t>Chelson Generator Export</t>
  </si>
  <si>
    <t>Darracott Export</t>
  </si>
  <si>
    <t>Untd Mns Redruth St.Day Export</t>
  </si>
  <si>
    <t>Shooter's Bottom Export</t>
  </si>
  <si>
    <t>Heathfield Export</t>
  </si>
  <si>
    <t>Goonhilly Export</t>
  </si>
  <si>
    <t>Delabole EHV Export</t>
  </si>
  <si>
    <t>Fullabrook EHV Export</t>
  </si>
  <si>
    <t>Bear's Down  Export</t>
  </si>
  <si>
    <t>Bradon Farm  Export</t>
  </si>
  <si>
    <t>Carland Cross  Export</t>
  </si>
  <si>
    <t>Cold Northcott  Export</t>
  </si>
  <si>
    <t>Forest Moor Wind 1  Export</t>
  </si>
  <si>
    <t>Forest Moor Wind 2  Export</t>
  </si>
  <si>
    <t>Four Burrows  Export</t>
  </si>
  <si>
    <t>Isles of Scilly EHV Export</t>
  </si>
  <si>
    <t>St Breock  Export</t>
  </si>
  <si>
    <t>Avonmouth BCC Wind Farm Export</t>
  </si>
  <si>
    <t>Bodiniel PV Park Export</t>
  </si>
  <si>
    <t>Garlenick Wind Farm Export</t>
  </si>
  <si>
    <t>Warleigh Barton PV Export</t>
  </si>
  <si>
    <t>Winnards Perch PV Export</t>
  </si>
  <si>
    <t>Wyld Meadow PV Farm Export</t>
  </si>
  <si>
    <t>Marley Thatch PV Export</t>
  </si>
  <si>
    <t>Prince Rock STOR Export</t>
  </si>
  <si>
    <t>Burrowton Farm PV Export</t>
  </si>
  <si>
    <t>Bristol Royal Infirmary Export</t>
  </si>
  <si>
    <t>Imerys Torycombe export</t>
  </si>
  <si>
    <t>Imerys Trebal Export</t>
  </si>
  <si>
    <t>Imerys Par Harbour Export</t>
  </si>
  <si>
    <t>Imerys Bugle Export</t>
  </si>
  <si>
    <t>Imerys Drinnick Export</t>
  </si>
  <si>
    <t>Avonmouth Docks Export</t>
  </si>
  <si>
    <t>Portbury Dock Export</t>
  </si>
  <si>
    <t>BGAS Hallen Exports</t>
  </si>
  <si>
    <t>Broadpath Landfill Exports</t>
  </si>
  <si>
    <t>Callington Solar Export</t>
  </si>
  <si>
    <t>Hope Solar Export</t>
  </si>
  <si>
    <t>Fulford Solar Export</t>
  </si>
  <si>
    <t>Avonmouth Biogas Export</t>
  </si>
  <si>
    <t>Nether Mill Farm PV Export</t>
  </si>
  <si>
    <t>Slade Farm PV Export</t>
  </si>
  <si>
    <t>Rew Farm PV Export</t>
  </si>
  <si>
    <t>Higher Trenhayle PV Export</t>
  </si>
  <si>
    <t>Middle Treworder PV Export</t>
  </si>
  <si>
    <t>Penhale Farm PV Export</t>
  </si>
  <si>
    <t>Ayshford Court PV Export</t>
  </si>
  <si>
    <t>West Hill PV Export</t>
  </si>
  <si>
    <t>Knockworthy Farm PV Export</t>
  </si>
  <si>
    <t>Trekenning Farm PV Export</t>
  </si>
  <si>
    <t>Four Burrows PV Export</t>
  </si>
  <si>
    <t>Glebe Farm PV Exports</t>
  </si>
  <si>
    <t>Hurlingpot PV Exports</t>
  </si>
  <si>
    <t>Halse Farm PV Exports</t>
  </si>
  <si>
    <t>Hatchlands Farm PV Export</t>
  </si>
  <si>
    <t>Higher Trevartha PV Export</t>
  </si>
  <si>
    <t>High Down WF Export</t>
  </si>
  <si>
    <t>Ford Farm PV Export</t>
  </si>
  <si>
    <t>Lower Tinacre PV Export</t>
  </si>
  <si>
    <t>Trequite Farm PV Export</t>
  </si>
  <si>
    <t>Yonder Netherton PV Export</t>
  </si>
  <si>
    <t>Higher Tregarne PV Export</t>
  </si>
  <si>
    <t>Higher North Beer PV Export</t>
  </si>
  <si>
    <t>Horsacott Farm PV Export</t>
  </si>
  <si>
    <t>Langunnett Farm PV Export</t>
  </si>
  <si>
    <t>Trefinnick Farm PV Export</t>
  </si>
  <si>
    <t>Little Trevease PV Export</t>
  </si>
  <si>
    <t>Marksbury PV Export</t>
  </si>
  <si>
    <t>Cobbs Cross PV Export</t>
  </si>
  <si>
    <t>Newlands Farm PV Export</t>
  </si>
  <si>
    <t>Cricket St Thomas PV Export</t>
  </si>
  <si>
    <t>Parsonage Barn PV Export</t>
  </si>
  <si>
    <t>Hewas PV Farm Export</t>
  </si>
  <si>
    <t>Crinacott Farm PV Export</t>
  </si>
  <si>
    <t>Penare Farm PV Export</t>
  </si>
  <si>
    <t>Aller Court  PV Export</t>
  </si>
  <si>
    <t>Webbery Barton WF Export</t>
  </si>
  <si>
    <t>Stonebarrow Farm PV Export</t>
  </si>
  <si>
    <t>Whitley Farm PV Export</t>
  </si>
  <si>
    <t>New Rendy Farm PV Export</t>
  </si>
  <si>
    <t>Tregassow Farm PV Export</t>
  </si>
  <si>
    <t>Pitworthy PV Export</t>
  </si>
  <si>
    <t>Foxcombe PV Export</t>
  </si>
  <si>
    <t>Rexon Cross PV Export</t>
  </si>
  <si>
    <t>Hazard Farm PV Export</t>
  </si>
  <si>
    <t>Luscott Barton PV Export</t>
  </si>
  <si>
    <t>Grange Farm PV Export</t>
  </si>
  <si>
    <t>Derriton Fields PV Export</t>
  </si>
  <si>
    <t>Cleave Farm PV Export</t>
  </si>
  <si>
    <t>Woolavington PV Export</t>
  </si>
  <si>
    <t>Trehawke Farm PV Export</t>
  </si>
  <si>
    <t>H Berechapel Biogas Export</t>
  </si>
  <si>
    <t>Bommertown PV Export</t>
  </si>
  <si>
    <t>Carloggas Farm PV Export</t>
  </si>
  <si>
    <t>Hexworthy Barton PV Exports</t>
  </si>
  <si>
    <t>Chalhanger Farm PV Export</t>
  </si>
  <si>
    <t>Bridgwater District Energy</t>
  </si>
  <si>
    <t>Aller Farm Export</t>
  </si>
  <si>
    <t>Alverdiscott WF Export</t>
  </si>
  <si>
    <t>Ashcombe  Export</t>
  </si>
  <si>
    <t>Ashlawn Farm Export</t>
  </si>
  <si>
    <t>Bidwell Dartington PV Export</t>
  </si>
  <si>
    <t>Bodwen Export</t>
  </si>
  <si>
    <t>Bowhay Farm Export</t>
  </si>
  <si>
    <t>Buckhayes Farm Export</t>
  </si>
  <si>
    <t>Burthy PV Export</t>
  </si>
  <si>
    <t>Butteriss Downs Export</t>
  </si>
  <si>
    <t>Canworthy PV Export</t>
  </si>
  <si>
    <t>Capelands Farm Export</t>
  </si>
  <si>
    <t>Carnemough Farm Export</t>
  </si>
  <si>
    <t>Cave Farm Export</t>
  </si>
  <si>
    <t>Coombeshead Farm Export</t>
  </si>
  <si>
    <t>Credacott (CEDAR) Export</t>
  </si>
  <si>
    <t>Denzell Downs WF Export</t>
  </si>
  <si>
    <t>Dinder Farm Export</t>
  </si>
  <si>
    <t>Dunsland Cross WF Export</t>
  </si>
  <si>
    <t>East Youlstone 2 WF Export</t>
  </si>
  <si>
    <t>East Youlstone PV Export</t>
  </si>
  <si>
    <t>Four Burrows 2 Export</t>
  </si>
  <si>
    <t>Galsworthy WF Export</t>
  </si>
  <si>
    <t>Garleys Wood Export</t>
  </si>
  <si>
    <t>Garvinack Export</t>
  </si>
  <si>
    <t>Gratton Copse Export</t>
  </si>
  <si>
    <t>Great Burridge Export</t>
  </si>
  <si>
    <t>Great Curham PV Export</t>
  </si>
  <si>
    <t>Halwell Airfield Export</t>
  </si>
  <si>
    <t>Hendra Farm Export</t>
  </si>
  <si>
    <t>Iwood Lane Export</t>
  </si>
  <si>
    <t>Keens Farm PV Export</t>
  </si>
  <si>
    <t>Kerriers Export</t>
  </si>
  <si>
    <t>Kessel Export</t>
  </si>
  <si>
    <t>Killarney Springs Export</t>
  </si>
  <si>
    <t>Kilmersdon Estate Export</t>
  </si>
  <si>
    <t>Lanthrone PV Export</t>
  </si>
  <si>
    <t>Lanyon Solar Farm Export</t>
  </si>
  <si>
    <t>Mably Solar Farm Export</t>
  </si>
  <si>
    <t>Marlands Field Export</t>
  </si>
  <si>
    <t>Martin Solar Farm Export</t>
  </si>
  <si>
    <t>Mudgley Lodge Farm Export</t>
  </si>
  <si>
    <t>New Barton Export</t>
  </si>
  <si>
    <t>New Row Farm Export</t>
  </si>
  <si>
    <t>New Venn Farm Export</t>
  </si>
  <si>
    <t>Otterham Wind Farm Export</t>
  </si>
  <si>
    <t>Pengelly Solar Farm Export</t>
  </si>
  <si>
    <t>Pithayes Farm Export</t>
  </si>
  <si>
    <t>Pitts Farm Export</t>
  </si>
  <si>
    <t>Plaish Farm Export</t>
  </si>
  <si>
    <t>Poltimore Export</t>
  </si>
  <si>
    <t>Pylle Solar Park Export</t>
  </si>
  <si>
    <t>Redlands Farm Export</t>
  </si>
  <si>
    <t>Ritherden Export</t>
  </si>
  <si>
    <t>Severnside Energy Recovery Centre Export</t>
  </si>
  <si>
    <t>Shepherds Farm Export</t>
  </si>
  <si>
    <t>Sidbury Export</t>
  </si>
  <si>
    <t>Somerton Door Export</t>
  </si>
  <si>
    <t>Southmoor Export</t>
  </si>
  <si>
    <t>Stoneshill Farm  Export</t>
  </si>
  <si>
    <t>Tengore Lane PV Export</t>
  </si>
  <si>
    <t>The Flats Timsbury Export</t>
  </si>
  <si>
    <t>Tintinhull Forts Export</t>
  </si>
  <si>
    <t>Tredown Farm Export</t>
  </si>
  <si>
    <t>Tremaine Export</t>
  </si>
  <si>
    <t>Trendeal Solar Park Export</t>
  </si>
  <si>
    <t>Victoria Farm Export</t>
  </si>
  <si>
    <t>Walland Farm Export</t>
  </si>
  <si>
    <t>West Venn Farm PV Export</t>
  </si>
  <si>
    <t>Wheelers Cross Export</t>
  </si>
  <si>
    <t>Wilton Farm Export</t>
  </si>
  <si>
    <t>Woodland Barton Windfarm Export</t>
  </si>
  <si>
    <t>Woodlands Export</t>
  </si>
  <si>
    <t>Yew Tree Export</t>
  </si>
  <si>
    <t>Western Power Distribution (South West) plc</t>
  </si>
  <si>
    <t>2014</t>
  </si>
  <si>
    <t>1 April 2014</t>
  </si>
  <si>
    <t>17.00 - 19.00</t>
  </si>
  <si>
    <t>07:30 to 17:00
19:00 to 21:30</t>
  </si>
  <si>
    <t>16:30 to 19:30</t>
  </si>
  <si>
    <t>00:00 to 07:30
21:30 to 24:00</t>
  </si>
  <si>
    <t>00:00 to 16:30
19:30 to 24:00</t>
  </si>
  <si>
    <t>Monday to Friday Nov to Feb (excluding 22nd Dec to 4th Jan inclusive)</t>
  </si>
  <si>
    <t>Monday to Friday Mar to Oct (plus 22nd Dec to 4th Jan inclusive)</t>
  </si>
  <si>
    <t xml:space="preserve">Monday to Friday </t>
  </si>
  <si>
    <t>Weekends</t>
  </si>
  <si>
    <t>17:00 to 19:00</t>
  </si>
  <si>
    <t>07:30 to 21:30</t>
  </si>
  <si>
    <t>Monday to Friday Nov to Feb 
(excluding 22nd Dec to 4th Jan inclusive)</t>
  </si>
  <si>
    <t>17:00 - 19:00</t>
  </si>
  <si>
    <t>Cullompton PV Export</t>
  </si>
  <si>
    <t>Cullompton PV</t>
  </si>
  <si>
    <t>Week Farm PV</t>
  </si>
  <si>
    <t>Week Farm PV Export</t>
  </si>
  <si>
    <t>10, 20</t>
  </si>
  <si>
    <t>n/a</t>
  </si>
  <si>
    <t>30, 40</t>
  </si>
  <si>
    <t>430</t>
  </si>
  <si>
    <t>251</t>
  </si>
  <si>
    <t>Freathy Solar Park</t>
  </si>
  <si>
    <t>Till House</t>
  </si>
  <si>
    <t>Culmhead</t>
  </si>
  <si>
    <t>Kingsland Barton</t>
  </si>
  <si>
    <t>Mendip Solar PV Farm</t>
  </si>
  <si>
    <t>St Stephen (Hay Farm)</t>
  </si>
  <si>
    <t>Trewidland farm PV</t>
  </si>
  <si>
    <t>Watchfield Lawn</t>
  </si>
  <si>
    <t>Gover Park</t>
  </si>
  <si>
    <t>North Wayton</t>
  </si>
  <si>
    <t>Week Farm</t>
  </si>
  <si>
    <t>Cullompton</t>
  </si>
  <si>
    <t>Imerys1(Blackpool)</t>
  </si>
  <si>
    <t>Wyld Meadow</t>
  </si>
  <si>
    <t>Prince Rock</t>
  </si>
  <si>
    <t>Forestmoor 1</t>
  </si>
  <si>
    <t>Forestmoor 2</t>
  </si>
  <si>
    <t>St Breock</t>
  </si>
  <si>
    <t>DML - Central</t>
  </si>
  <si>
    <t>Denbrook WF</t>
  </si>
  <si>
    <t>Hayle Wave Hub</t>
  </si>
  <si>
    <t>Connon Bridge</t>
  </si>
  <si>
    <t>Chelson</t>
  </si>
  <si>
    <t>St Day</t>
  </si>
  <si>
    <t>Shooters Bottom</t>
  </si>
  <si>
    <t>Rolls Royce TT</t>
  </si>
  <si>
    <t>Woodland Barton PV 33kV Gen</t>
  </si>
  <si>
    <t>Manor PV Farm 33kV</t>
  </si>
  <si>
    <t>Churchtown Farm PV 33kV</t>
  </si>
  <si>
    <t>Trenouth PV 33kV</t>
  </si>
  <si>
    <t>Howton Farm PV 33kV</t>
  </si>
  <si>
    <t xml:space="preserve">Newton Downs Farm </t>
  </si>
  <si>
    <t>BAE Systems</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</si>
  <si>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</si>
  <si>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</si>
  <si>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</si>
  <si>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</si>
  <si>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</si>
  <si>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</si>
  <si>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</si>
  <si>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</si>
  <si>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</si>
  <si>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</si>
  <si>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</si>
  <si>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</si>
  <si>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t>
  </si>
  <si>
    <t>Norbora</t>
  </si>
  <si>
    <t>ST Regis</t>
  </si>
  <si>
    <t>Tarmac</t>
  </si>
  <si>
    <t>Abbeywood</t>
  </si>
  <si>
    <t>HewlettPackard</t>
  </si>
  <si>
    <t>Blagdon</t>
  </si>
  <si>
    <t>BristolAirport</t>
  </si>
  <si>
    <t>BGasHallen</t>
  </si>
  <si>
    <t>Portbury Dock</t>
  </si>
  <si>
    <t>FalmouthDocks</t>
  </si>
  <si>
    <t>AstraZeneca</t>
  </si>
  <si>
    <t>DairyCrestDavidstow</t>
  </si>
  <si>
    <t>Hemyock</t>
  </si>
  <si>
    <t>Imerys(Torycombe)</t>
  </si>
  <si>
    <t>Royal United Hospital</t>
  </si>
  <si>
    <t>Avonmouth BCC WF 33kV Gen</t>
  </si>
  <si>
    <t>Bodiniel PV Park 33kV Gen</t>
  </si>
  <si>
    <t>Garlenick WF 33kV</t>
  </si>
  <si>
    <t>Warleigh Barton PV 33kV Gen</t>
  </si>
  <si>
    <t>Winnards Perch PV 33kV Gen</t>
  </si>
  <si>
    <t>Airbus UK Ltd</t>
  </si>
  <si>
    <t>RR Power Development</t>
  </si>
  <si>
    <t>Langage</t>
  </si>
  <si>
    <t>Imerys5(Drinnick)</t>
  </si>
  <si>
    <t>Imerys4(Bugle)</t>
  </si>
  <si>
    <t>Imerys3(Trebal)</t>
  </si>
  <si>
    <t>Imerys6(Par)</t>
  </si>
  <si>
    <t>DML - North</t>
  </si>
  <si>
    <t>Bristol University</t>
  </si>
  <si>
    <t>NES Kingsweston Lane</t>
  </si>
  <si>
    <t>Trequite</t>
  </si>
  <si>
    <t>Horsacott PV</t>
  </si>
  <si>
    <t>Langunnett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</si>
  <si>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</si>
  <si>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</si>
  <si>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</si>
  <si>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</si>
  <si>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</si>
  <si>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</si>
  <si>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</si>
  <si>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</si>
  <si>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</si>
  <si>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</si>
  <si>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</si>
  <si>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</si>
  <si>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</si>
  <si>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</si>
  <si>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</si>
  <si>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Rexon Cross PV Farm</t>
  </si>
  <si>
    <t>Luscott Barton</t>
  </si>
  <si>
    <t>Derriton Fields</t>
  </si>
  <si>
    <t>Cleave Farm</t>
  </si>
  <si>
    <t>Woolavington</t>
  </si>
  <si>
    <t>Trehawke Farm</t>
  </si>
  <si>
    <t>Higher Berechapel Farm</t>
  </si>
  <si>
    <t>Bommertown</t>
  </si>
  <si>
    <t>Hexworthy PV</t>
  </si>
  <si>
    <t>Chalhanger Farm</t>
  </si>
  <si>
    <t>Huntworth</t>
  </si>
  <si>
    <t>Alveston Hammerly Down</t>
  </si>
  <si>
    <t>New Import 1</t>
  </si>
  <si>
    <t>New Import 2</t>
  </si>
  <si>
    <t>New Export 2</t>
  </si>
  <si>
    <t>New Import 3</t>
  </si>
  <si>
    <t>New Export 3</t>
  </si>
  <si>
    <t>New Import 4</t>
  </si>
  <si>
    <t>New Export 4</t>
  </si>
  <si>
    <t>New Import 5</t>
  </si>
  <si>
    <t>New Export 5</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</si>
  <si>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</si>
  <si>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</si>
  <si>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</si>
  <si>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</si>
  <si>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</si>
  <si>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</si>
  <si>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</si>
  <si>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</si>
  <si>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</si>
  <si>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</si>
  <si>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</si>
  <si>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</si>
  <si>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</si>
  <si>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</si>
  <si>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</si>
  <si>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</si>
  <si>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</si>
  <si>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</si>
  <si>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</si>
  <si>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</si>
  <si>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</si>
  <si>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</si>
  <si>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</si>
  <si>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</si>
  <si>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</si>
  <si>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</si>
  <si>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</si>
  <si>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</si>
  <si>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</si>
  <si>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</si>
  <si>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</si>
  <si>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</si>
  <si>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</si>
  <si>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</si>
  <si>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</si>
  <si>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</si>
  <si>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</si>
  <si>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</si>
  <si>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</si>
  <si>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</si>
  <si>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</si>
  <si>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</si>
  <si>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</si>
  <si>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</si>
  <si>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</si>
  <si>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</si>
  <si>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</si>
  <si>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</si>
  <si>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33</t>
  </si>
  <si>
    <t>New Export 33</t>
  </si>
  <si>
    <t>New Import 34</t>
  </si>
  <si>
    <t>New Export 34</t>
  </si>
  <si>
    <t>New Import 36</t>
  </si>
  <si>
    <t>New Export 36</t>
  </si>
  <si>
    <t>New Import 37</t>
  </si>
  <si>
    <t>New Export 37</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</si>
  <si>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</si>
  <si>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</si>
  <si>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</si>
  <si>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</si>
  <si>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</si>
  <si>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</si>
  <si>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</si>
  <si>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</si>
  <si>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</si>
  <si>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</si>
  <si>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</si>
  <si>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</si>
  <si>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</si>
  <si>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Export 44</t>
  </si>
  <si>
    <t>New Import 45</t>
  </si>
  <si>
    <t>New Export 45</t>
  </si>
  <si>
    <t>New Import 46</t>
  </si>
  <si>
    <t>New Export 46</t>
  </si>
  <si>
    <t>New Import 48</t>
  </si>
  <si>
    <t>New Export 48</t>
  </si>
  <si>
    <t>New Import 49</t>
  </si>
  <si>
    <t>New Export 49</t>
  </si>
  <si>
    <t>New Import 50</t>
  </si>
  <si>
    <t>New Export 50</t>
  </si>
  <si>
    <t>New Import 51</t>
  </si>
  <si>
    <t>New Export 51</t>
  </si>
  <si>
    <t>New Import 52</t>
  </si>
  <si>
    <t>New Export 52</t>
  </si>
  <si>
    <t>New Import 53</t>
  </si>
  <si>
    <t>New Export 53</t>
  </si>
  <si>
    <t>New Import 54</t>
  </si>
  <si>
    <t>New Export 54</t>
  </si>
  <si>
    <t>New Import 55</t>
  </si>
  <si>
    <t>New Export 55</t>
  </si>
  <si>
    <t>New Import 56</t>
  </si>
  <si>
    <t>New Export 56</t>
  </si>
  <si>
    <t>New Import 57</t>
  </si>
  <si>
    <t>New Export 57</t>
  </si>
  <si>
    <t>New Import 58</t>
  </si>
  <si>
    <t>New Export 58</t>
  </si>
  <si>
    <t>New Import 59</t>
  </si>
  <si>
    <t>New Export 59</t>
  </si>
  <si>
    <t>New Import 60</t>
  </si>
  <si>
    <t>New Export 60</t>
  </si>
  <si>
    <t>New Import 61</t>
  </si>
  <si>
    <t>New Export 61</t>
  </si>
  <si>
    <t>New Import 62</t>
  </si>
  <si>
    <t>New Export 62</t>
  </si>
  <si>
    <t>New Import 63</t>
  </si>
  <si>
    <t>New Export 63</t>
  </si>
  <si>
    <t>New Import 64</t>
  </si>
  <si>
    <t>New Export 64</t>
  </si>
  <si>
    <t>New Import 65</t>
  </si>
  <si>
    <t>New Export 65</t>
  </si>
  <si>
    <t>New Import 66</t>
  </si>
  <si>
    <t>New Export 66</t>
  </si>
  <si>
    <t>New Import 67</t>
  </si>
  <si>
    <t>New Export 67</t>
  </si>
  <si>
    <t>New Import 68</t>
  </si>
  <si>
    <t>New Export 68</t>
  </si>
  <si>
    <t>New Import 69</t>
  </si>
  <si>
    <t>New Export 69</t>
  </si>
  <si>
    <t>New Import 70</t>
  </si>
  <si>
    <t>New Export 70</t>
  </si>
  <si>
    <t>New Import 71</t>
  </si>
  <si>
    <t>New Export 71</t>
  </si>
  <si>
    <t>New Import 72</t>
  </si>
  <si>
    <t>New Export 72</t>
  </si>
  <si>
    <t>2200042279782</t>
  </si>
  <si>
    <t>2200042279764</t>
  </si>
  <si>
    <t>2200042278956</t>
  </si>
  <si>
    <t>2200042278760</t>
  </si>
  <si>
    <t>2200042278789</t>
  </si>
  <si>
    <t>2200042278487</t>
  </si>
  <si>
    <t>2200042262733</t>
  </si>
  <si>
    <t>2200042254139</t>
  </si>
  <si>
    <t>2200042244682</t>
  </si>
  <si>
    <t>2200042242899</t>
  </si>
  <si>
    <t>2200042218414</t>
  </si>
  <si>
    <t>2200042215255</t>
  </si>
  <si>
    <t>2200042215097</t>
  </si>
  <si>
    <t>2200042214952</t>
  </si>
  <si>
    <t>2200042214749</t>
  </si>
  <si>
    <t>2200042214720</t>
  </si>
  <si>
    <t>2200042206631</t>
  </si>
  <si>
    <t>2200042204661</t>
  </si>
  <si>
    <t>2200042202984</t>
  </si>
  <si>
    <t>2200042202966</t>
  </si>
  <si>
    <t>2200042202948</t>
  </si>
  <si>
    <t>2200042201280</t>
  </si>
  <si>
    <t>2200042201261</t>
  </si>
  <si>
    <t>2200042196790</t>
  </si>
  <si>
    <t>2200042195608</t>
  </si>
  <si>
    <t>2200042193744</t>
  </si>
  <si>
    <t>2200042194302</t>
  </si>
  <si>
    <t>2200042194056</t>
  </si>
  <si>
    <t>2200042193888</t>
  </si>
  <si>
    <t>2200042192769</t>
  </si>
  <si>
    <t>2200042191765</t>
  </si>
  <si>
    <t>2200042191630</t>
  </si>
  <si>
    <t>2200042191551</t>
  </si>
  <si>
    <t>2200042184378</t>
  </si>
  <si>
    <t>2200042174281</t>
  </si>
  <si>
    <t>2200042172902</t>
  </si>
  <si>
    <t>2200042172930</t>
  </si>
  <si>
    <t>2200042172521</t>
  </si>
  <si>
    <t>2200042171625</t>
  </si>
  <si>
    <t>2200042171253</t>
  </si>
  <si>
    <t>2200042171226</t>
  </si>
  <si>
    <t>2200042171192</t>
  </si>
  <si>
    <t>2200042169723</t>
  </si>
  <si>
    <t>2200042168915</t>
  </si>
  <si>
    <t>2200042172052</t>
  </si>
  <si>
    <t>2200042165082</t>
  </si>
  <si>
    <t>2200042165064</t>
  </si>
  <si>
    <t>2200042163457</t>
  </si>
  <si>
    <t>2200042093739 
2200042093757 
2200042093720</t>
  </si>
  <si>
    <t>2200042163493</t>
  </si>
  <si>
    <t>2200031824490</t>
  </si>
  <si>
    <t>2200031824738</t>
  </si>
  <si>
    <t>2200030347690</t>
  </si>
  <si>
    <t>2200031824551</t>
  </si>
  <si>
    <t>2200032050436</t>
  </si>
  <si>
    <t>2200042171458</t>
  </si>
  <si>
    <t>2200042165046</t>
  </si>
  <si>
    <t>2200042279807</t>
  </si>
  <si>
    <t>2200042108289</t>
  </si>
  <si>
    <t>2200041987314 2200041987323</t>
  </si>
  <si>
    <t>2200031824524</t>
  </si>
  <si>
    <t>2200041209989</t>
  </si>
  <si>
    <t>2200041310094</t>
  </si>
  <si>
    <t>2200031824747</t>
  </si>
  <si>
    <t>2200042019354</t>
  </si>
  <si>
    <t>2200042042975</t>
  </si>
  <si>
    <t>2200042206613</t>
  </si>
  <si>
    <t>2200042141160</t>
  </si>
  <si>
    <t>2200042208833</t>
  </si>
  <si>
    <t>2200041978737</t>
  </si>
  <si>
    <t>2200041979883</t>
  </si>
  <si>
    <t>2200041978807</t>
  </si>
  <si>
    <t>2200041978861</t>
  </si>
  <si>
    <t>2200041978782</t>
  </si>
  <si>
    <t>2200042142457</t>
  </si>
  <si>
    <t>2200042142410</t>
  </si>
  <si>
    <t>2200041930498</t>
  </si>
  <si>
    <t>2200041786683</t>
  </si>
  <si>
    <t>2200041845850</t>
  </si>
  <si>
    <t>2200041625587</t>
  </si>
  <si>
    <t>2200041499762</t>
  </si>
  <si>
    <t>2200040473940</t>
  </si>
  <si>
    <t>2200040164254</t>
  </si>
  <si>
    <t>2200041253506</t>
  </si>
  <si>
    <t>2200040979039</t>
  </si>
  <si>
    <t>2200040571122</t>
  </si>
  <si>
    <t>2200032024222</t>
  </si>
  <si>
    <t>2200031823530</t>
  </si>
  <si>
    <t>2200040863422</t>
  </si>
  <si>
    <t>2200040863399</t>
  </si>
  <si>
    <t>2200031822971</t>
  </si>
  <si>
    <t>2200031664357</t>
  </si>
  <si>
    <t>2200032168616</t>
  </si>
  <si>
    <t>2200042167354</t>
  </si>
  <si>
    <t>2200042141277</t>
  </si>
  <si>
    <t>2200042141142</t>
  </si>
  <si>
    <t>2200031824542</t>
  </si>
  <si>
    <t>2200042326059</t>
  </si>
  <si>
    <t>2200042324460</t>
  </si>
  <si>
    <t>2200042323137</t>
  </si>
  <si>
    <t>2200042322392</t>
  </si>
  <si>
    <t>2200042316789</t>
  </si>
  <si>
    <t>2200042315785</t>
  </si>
  <si>
    <t>2200042315749</t>
  </si>
  <si>
    <t>2200042314995</t>
  </si>
  <si>
    <t>2200042312881</t>
  </si>
  <si>
    <t>2200042308040</t>
  </si>
  <si>
    <t>2200042305485</t>
  </si>
  <si>
    <t>2200042291229</t>
  </si>
  <si>
    <t>2200042285624</t>
  </si>
  <si>
    <t>2200042283821</t>
  </si>
  <si>
    <t>2200042283812</t>
  </si>
  <si>
    <t>2200042285615</t>
  </si>
  <si>
    <t>2200042291210</t>
  </si>
  <si>
    <t>2200042305476</t>
  </si>
  <si>
    <t>2200042308031</t>
  </si>
  <si>
    <t>2200042312872</t>
  </si>
  <si>
    <t>2200042314986</t>
  </si>
  <si>
    <t>2200042315730</t>
  </si>
  <si>
    <t>2200042315776</t>
  </si>
  <si>
    <t>2200042316751</t>
  </si>
  <si>
    <t>2200042322383</t>
  </si>
  <si>
    <t>2200042323128</t>
  </si>
  <si>
    <t>2200042324450</t>
  </si>
  <si>
    <t>2200042326040</t>
  </si>
  <si>
    <t>2200032010850</t>
  </si>
  <si>
    <t>2200042141133</t>
  </si>
  <si>
    <t>2200042141259</t>
  </si>
  <si>
    <t>2200042167345</t>
  </si>
  <si>
    <t>2200032168607</t>
  </si>
  <si>
    <t>2200040848888</t>
  </si>
  <si>
    <t>2200040863404</t>
  </si>
  <si>
    <t>2200040863431</t>
  </si>
  <si>
    <t>2200030348790</t>
  </si>
  <si>
    <t>New Connection</t>
  </si>
  <si>
    <t>2200041804437</t>
  </si>
  <si>
    <t>2200031995530</t>
  </si>
  <si>
    <t>2200040979020</t>
  </si>
  <si>
    <t>2200040164245</t>
  </si>
  <si>
    <t>2200040473921</t>
  </si>
  <si>
    <t>2200041499771</t>
  </si>
  <si>
    <t>2200041625596</t>
  </si>
  <si>
    <t>2200041786674</t>
  </si>
  <si>
    <t>2200042142094</t>
  </si>
  <si>
    <t>2200040237104 2200030348639</t>
  </si>
  <si>
    <t>2200042142439</t>
  </si>
  <si>
    <t>2200041978773</t>
  </si>
  <si>
    <t>2200041978852</t>
  </si>
  <si>
    <t>2200041978791</t>
  </si>
  <si>
    <t>2200041979874</t>
  </si>
  <si>
    <t>2200030346906
2200030346998</t>
  </si>
  <si>
    <t>2200041978728</t>
  </si>
  <si>
    <t>2200042208824</t>
  </si>
  <si>
    <t>2200042141151</t>
  </si>
  <si>
    <t>2200042206604</t>
  </si>
  <si>
    <t>2200042042966</t>
  </si>
  <si>
    <t>2200042019345</t>
  </si>
  <si>
    <t>2200030348718</t>
  </si>
  <si>
    <t>2200030349084 2200032161977</t>
  </si>
  <si>
    <t xml:space="preserve">2200030348026 2200030348035 </t>
  </si>
  <si>
    <t>2200030347101 2200032161995</t>
  </si>
  <si>
    <t>2200030354118</t>
  </si>
  <si>
    <t>2200031997529 2200031997477</t>
  </si>
  <si>
    <t>2200031846059</t>
  </si>
  <si>
    <t>2200030349260</t>
  </si>
  <si>
    <t>2200030348470</t>
  </si>
  <si>
    <t>2200030349093 2200040240630</t>
  </si>
  <si>
    <t>2200040661200  2200040661219</t>
  </si>
  <si>
    <t>2200040468930</t>
  </si>
  <si>
    <t>2200041209970</t>
  </si>
  <si>
    <t>2200030348373</t>
  </si>
  <si>
    <t>2200030346710 2200032196710</t>
  </si>
  <si>
    <t>2200042108127</t>
  </si>
  <si>
    <t>2200042279791</t>
  </si>
  <si>
    <t>2200042165037</t>
  </si>
  <si>
    <t>2200042171449</t>
  </si>
  <si>
    <t>2200030348986
2200032178340
2200032178368
2200032178377
2200041226558
2200041226567</t>
  </si>
  <si>
    <t>2200041527904</t>
  </si>
  <si>
    <t>2200030348452</t>
  </si>
  <si>
    <t>2200030348382</t>
  </si>
  <si>
    <t>2200032010879</t>
  </si>
  <si>
    <t>2200030348666</t>
  </si>
  <si>
    <t>2200030349242</t>
  </si>
  <si>
    <t>2200042163484</t>
  </si>
  <si>
    <t>2200041648681
2200042093766
2200041648690</t>
  </si>
  <si>
    <t>2200042276141 2200042276132 2200042276123</t>
  </si>
  <si>
    <t>2200042163410</t>
  </si>
  <si>
    <t>2200042165055</t>
  </si>
  <si>
    <t>2200042165073</t>
  </si>
  <si>
    <t>2200042172043</t>
  </si>
  <si>
    <t>2200042168906</t>
  </si>
  <si>
    <t>2200042169714</t>
  </si>
  <si>
    <t>2200042171183</t>
  </si>
  <si>
    <t>2200042171208</t>
  </si>
  <si>
    <t>2200042171244</t>
  </si>
  <si>
    <t>2200042171616</t>
  </si>
  <si>
    <t>2200042172512</t>
  </si>
  <si>
    <t>2200042172897</t>
  </si>
  <si>
    <t>2200042218673 2200042218682</t>
  </si>
  <si>
    <t>2200042174272</t>
  </si>
  <si>
    <t>2200042184369</t>
  </si>
  <si>
    <t>2200042191542</t>
  </si>
  <si>
    <t>2200042191621</t>
  </si>
  <si>
    <t>2200042191756</t>
  </si>
  <si>
    <t>2200042192750</t>
  </si>
  <si>
    <t>2200042193879</t>
  </si>
  <si>
    <t>2200042194047</t>
  </si>
  <si>
    <t>2200042194297</t>
  </si>
  <si>
    <t>2200042193735</t>
  </si>
  <si>
    <t>2200042195592</t>
  </si>
  <si>
    <t>2200042196781</t>
  </si>
  <si>
    <t>2200042201252</t>
  </si>
  <si>
    <t>2200042201270</t>
  </si>
  <si>
    <t>2200042202939</t>
  </si>
  <si>
    <t>2200042202957</t>
  </si>
  <si>
    <t>2200042202975</t>
  </si>
  <si>
    <t>2200042204652</t>
  </si>
  <si>
    <t>2200042206622</t>
  </si>
  <si>
    <t>2200042214711</t>
  </si>
  <si>
    <t>2200042214730</t>
  </si>
  <si>
    <t>2200042214943</t>
  </si>
  <si>
    <t>2200042215088</t>
  </si>
  <si>
    <t>2200042215246</t>
  </si>
  <si>
    <t>2200042218405</t>
  </si>
  <si>
    <t>2200042242880</t>
  </si>
  <si>
    <t>2200042244673</t>
  </si>
  <si>
    <t>2200042254120</t>
  </si>
  <si>
    <t>2200042262724</t>
  </si>
  <si>
    <t>2200042278478</t>
  </si>
  <si>
    <t>2200042278798</t>
  </si>
  <si>
    <t>2200042278770</t>
  </si>
  <si>
    <t>2200042278751</t>
  </si>
  <si>
    <t>2200042278947</t>
  </si>
  <si>
    <t>2200042279755</t>
  </si>
  <si>
    <t>2200042279773</t>
  </si>
  <si>
    <t>2200042278803</t>
  </si>
  <si>
    <t>010, 020, 030, 040, 110, 210, 251, 430, 527,  570, 581, 970, 977, 978, 979, 980</t>
  </si>
  <si>
    <t>Newton Downs Farm Export</t>
  </si>
  <si>
    <t>Newton Downs Farm</t>
  </si>
  <si>
    <t>2200030349075
2200032161930</t>
  </si>
  <si>
    <t>2200030348319
2200030348328</t>
  </si>
  <si>
    <t>CVA</t>
  </si>
  <si>
    <t>Refer to main text in LC14 Statement Of Charges</t>
  </si>
  <si>
    <t>CHEL3</t>
  </si>
  <si>
    <t>BLAD3</t>
  </si>
  <si>
    <t>BREO3</t>
  </si>
  <si>
    <t>CARL3</t>
  </si>
  <si>
    <t>COLD3</t>
  </si>
  <si>
    <t>FBUR3</t>
  </si>
  <si>
    <t>HEMY5A</t>
  </si>
  <si>
    <t>ISLE5A</t>
  </si>
  <si>
    <t>BRFM3</t>
  </si>
  <si>
    <t>HUNT3</t>
  </si>
  <si>
    <t>BEDO3</t>
  </si>
  <si>
    <t>STDA3</t>
  </si>
  <si>
    <t>EXGN1R</t>
  </si>
  <si>
    <t>CONN3</t>
  </si>
  <si>
    <t>SHOT3</t>
  </si>
  <si>
    <t>DARM3</t>
  </si>
  <si>
    <t>HFLF3</t>
  </si>
  <si>
    <t>FULL1</t>
  </si>
  <si>
    <t>GOON3</t>
  </si>
  <si>
    <t>DELA3</t>
  </si>
  <si>
    <t>HWAV3</t>
  </si>
  <si>
    <t>LUXU3</t>
  </si>
  <si>
    <t>WDBN3</t>
  </si>
  <si>
    <t>AVBC3</t>
  </si>
  <si>
    <t>BLPP3</t>
  </si>
  <si>
    <t>GARL3</t>
  </si>
  <si>
    <t>WABA3</t>
  </si>
  <si>
    <t>MANR3</t>
  </si>
  <si>
    <t>NINS3</t>
  </si>
  <si>
    <t>CHPV3</t>
  </si>
  <si>
    <t>TRNH3</t>
  </si>
  <si>
    <t>HOPV3</t>
  </si>
  <si>
    <t>ESLA3</t>
  </si>
  <si>
    <t>WILL3</t>
  </si>
  <si>
    <t>EAST3</t>
  </si>
  <si>
    <t>WIPE3</t>
  </si>
  <si>
    <t>BRPV3</t>
  </si>
  <si>
    <t>CAPV3</t>
  </si>
  <si>
    <t>BEPV3</t>
  </si>
  <si>
    <t>TREF3G</t>
  </si>
  <si>
    <t>TREW3G</t>
  </si>
  <si>
    <t>HWAS3</t>
  </si>
  <si>
    <t>LANG3</t>
  </si>
  <si>
    <t>LANT3</t>
  </si>
  <si>
    <t>TRFA3</t>
  </si>
  <si>
    <t>WVFG3</t>
  </si>
  <si>
    <t>HNBF3</t>
  </si>
  <si>
    <t>CAVE3</t>
  </si>
  <si>
    <t>GRAT3</t>
  </si>
  <si>
    <t>NESK3</t>
  </si>
  <si>
    <t>PKWA3</t>
  </si>
  <si>
    <t>NEWL3</t>
  </si>
  <si>
    <t>WYMD3</t>
  </si>
  <si>
    <t>COBB3</t>
  </si>
  <si>
    <t>GLEB3</t>
  </si>
  <si>
    <t>HALS3</t>
  </si>
  <si>
    <t>HURL3</t>
  </si>
  <si>
    <t>VICT3</t>
  </si>
  <si>
    <t>HITR3</t>
  </si>
  <si>
    <t>FORD3</t>
  </si>
  <si>
    <t>BEAF3</t>
  </si>
  <si>
    <t>TREQ3</t>
  </si>
  <si>
    <t>AYSH3</t>
  </si>
  <si>
    <t>BURR3</t>
  </si>
  <si>
    <t>CALG3</t>
  </si>
  <si>
    <t>HTRE3</t>
  </si>
  <si>
    <t>HGRT3</t>
  </si>
  <si>
    <t>HOPE3</t>
  </si>
  <si>
    <t>KNOK3</t>
  </si>
  <si>
    <t>MRLY3</t>
  </si>
  <si>
    <t>MIDT3</t>
  </si>
  <si>
    <t>NETH3</t>
  </si>
  <si>
    <t>PNHL3</t>
  </si>
  <si>
    <t>PRIN3</t>
  </si>
  <si>
    <t>REWF3</t>
  </si>
  <si>
    <t>SLAD3</t>
  </si>
  <si>
    <t>WSTH3</t>
  </si>
  <si>
    <t>FOXC3</t>
  </si>
  <si>
    <t>HORS3</t>
  </si>
  <si>
    <t>TREK3</t>
  </si>
  <si>
    <t>KEEN3</t>
  </si>
  <si>
    <t>MARS3</t>
  </si>
  <si>
    <t>HAZF3</t>
  </si>
  <si>
    <t>HATC3</t>
  </si>
  <si>
    <t>LITT3</t>
  </si>
  <si>
    <t>GRCH3</t>
  </si>
  <si>
    <t>CULM3G</t>
  </si>
  <si>
    <t>PARS3</t>
  </si>
  <si>
    <t>BURT3</t>
  </si>
  <si>
    <t>EYWF3</t>
  </si>
  <si>
    <t>YEWT3</t>
  </si>
  <si>
    <t>STON3</t>
  </si>
  <si>
    <t>WHIT3</t>
  </si>
  <si>
    <t>GRLY3</t>
  </si>
  <si>
    <t>CLEA3</t>
  </si>
  <si>
    <t>FBUB3</t>
  </si>
  <si>
    <t>HEXW3</t>
  </si>
  <si>
    <t>BRAT3</t>
  </si>
  <si>
    <t>TSOW3</t>
  </si>
  <si>
    <t>DENZ3</t>
  </si>
  <si>
    <t>GALS1</t>
  </si>
  <si>
    <t>FULF3</t>
  </si>
  <si>
    <t>PITW3</t>
  </si>
  <si>
    <t>STST3</t>
  </si>
  <si>
    <t>DENB3</t>
  </si>
  <si>
    <t>BIDW3</t>
  </si>
  <si>
    <t>CANW1</t>
  </si>
  <si>
    <t>CRPV3</t>
  </si>
  <si>
    <t>RCPV3</t>
  </si>
  <si>
    <t>CSPV3</t>
  </si>
  <si>
    <t>ACPV3</t>
  </si>
  <si>
    <t>CHAL3</t>
  </si>
  <si>
    <t>FRTH3</t>
  </si>
  <si>
    <t>GVPK3</t>
  </si>
  <si>
    <t>COOM3</t>
  </si>
  <si>
    <t>HALW3</t>
  </si>
  <si>
    <t>MBLY3</t>
  </si>
  <si>
    <t>ALLR3</t>
  </si>
  <si>
    <t>LANY3</t>
  </si>
  <si>
    <t>MRLF3</t>
  </si>
  <si>
    <t>NEDO3</t>
  </si>
  <si>
    <t>SHEP3</t>
  </si>
  <si>
    <t>TILL3</t>
  </si>
  <si>
    <t>KING3</t>
  </si>
  <si>
    <t>LUSC3</t>
  </si>
  <si>
    <t>WEEK3</t>
  </si>
  <si>
    <t>WBAR3</t>
  </si>
  <si>
    <t>KERR3</t>
  </si>
  <si>
    <t>GARV3</t>
  </si>
  <si>
    <t>BWFM3</t>
  </si>
  <si>
    <t>MEND3</t>
  </si>
  <si>
    <t>IWOO3</t>
  </si>
  <si>
    <t>NWRW3</t>
  </si>
  <si>
    <t>KILM3</t>
  </si>
  <si>
    <t>WDLN3</t>
  </si>
  <si>
    <t>DERF3</t>
  </si>
  <si>
    <t>KILS3</t>
  </si>
  <si>
    <t>SIDB3</t>
  </si>
  <si>
    <t>NEWR3</t>
  </si>
  <si>
    <t>GRAN3</t>
  </si>
  <si>
    <t>DINF3</t>
  </si>
  <si>
    <t>PTFM3</t>
  </si>
  <si>
    <t>CARF3</t>
  </si>
  <si>
    <t>CMPV3</t>
  </si>
  <si>
    <t>HIBE3</t>
  </si>
  <si>
    <t>PENA3</t>
  </si>
  <si>
    <t>SOMD3</t>
  </si>
  <si>
    <t>STFA3</t>
  </si>
  <si>
    <t>TNTN3</t>
  </si>
  <si>
    <t>THWK3</t>
  </si>
  <si>
    <t>WALA3</t>
  </si>
  <si>
    <t>WHPV3</t>
  </si>
  <si>
    <t>WLPV3</t>
  </si>
  <si>
    <t>ASHC3</t>
  </si>
  <si>
    <t>BDWN3</t>
  </si>
  <si>
    <t>HYFM3</t>
  </si>
  <si>
    <t>RDFM3</t>
  </si>
  <si>
    <t>RITH3</t>
  </si>
  <si>
    <t>TENG3</t>
  </si>
  <si>
    <t>BOMF3</t>
  </si>
  <si>
    <t>SERC1</t>
  </si>
  <si>
    <t>SOMO1</t>
  </si>
  <si>
    <t>OTHM1</t>
  </si>
  <si>
    <t>CEDA1</t>
  </si>
  <si>
    <t>PITH3</t>
  </si>
  <si>
    <t>POLT3</t>
  </si>
  <si>
    <t>TRED3</t>
  </si>
  <si>
    <t>WILF3</t>
  </si>
  <si>
    <t>BUTT3</t>
  </si>
  <si>
    <t>NOWA3</t>
  </si>
  <si>
    <t>KESL3</t>
  </si>
  <si>
    <t>NEBA3</t>
  </si>
  <si>
    <t>FTWO3</t>
  </si>
  <si>
    <t>TREM3</t>
  </si>
  <si>
    <t>CAPE3</t>
  </si>
  <si>
    <t>AVWF3</t>
  </si>
  <si>
    <t>EYTW3</t>
  </si>
  <si>
    <t>WHEL3</t>
  </si>
  <si>
    <t>WALL3</t>
  </si>
  <si>
    <t>PENG1</t>
  </si>
  <si>
    <t>TRND3</t>
  </si>
  <si>
    <t>MARF3</t>
  </si>
  <si>
    <t>DUNX3</t>
  </si>
  <si>
    <t>ASLF3</t>
  </si>
  <si>
    <t>BAHI3</t>
  </si>
  <si>
    <t>BUKH3</t>
  </si>
  <si>
    <t>PYLL3</t>
  </si>
  <si>
    <t>MUDL3</t>
  </si>
  <si>
    <t>PLSH3</t>
  </si>
  <si>
    <t>FORE31</t>
  </si>
  <si>
    <t>FORE32</t>
  </si>
  <si>
    <t>AVMO7K</t>
  </si>
  <si>
    <t>LAUN5K</t>
  </si>
  <si>
    <t>AARO3</t>
  </si>
  <si>
    <t>ADER5</t>
  </si>
  <si>
    <t>ALCO5</t>
  </si>
  <si>
    <t>ALER5</t>
  </si>
  <si>
    <t>ALMO5</t>
  </si>
  <si>
    <t>ALMR5</t>
  </si>
  <si>
    <t>ARMA5</t>
  </si>
  <si>
    <t>ASHB5</t>
  </si>
  <si>
    <t>ASHW5</t>
  </si>
  <si>
    <t>ATHL5</t>
  </si>
  <si>
    <t>AVMO7J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</si>
  <si>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</si>
  <si>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</si>
  <si>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</si>
  <si>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</si>
  <si>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</si>
  <si>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</si>
  <si>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</si>
  <si>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</si>
  <si>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</si>
  <si>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</si>
  <si>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</si>
  <si>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</si>
  <si>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</si>
  <si>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</si>
  <si>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</si>
  <si>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</si>
  <si>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</si>
  <si>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</si>
  <si>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</si>
  <si>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</si>
  <si>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BRAD5</t>
  </si>
  <si>
    <t>BRAF5</t>
  </si>
  <si>
    <t>BRAL5J</t>
  </si>
  <si>
    <t>BRAU5</t>
  </si>
  <si>
    <t>BRID5</t>
  </si>
  <si>
    <t>BRIL5J</t>
  </si>
  <si>
    <t>BRIL5K</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</si>
  <si>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</si>
  <si>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</si>
  <si>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</si>
  <si>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</si>
  <si>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</si>
  <si>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</si>
  <si>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</si>
  <si>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</si>
  <si>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</si>
  <si>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</si>
  <si>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</si>
  <si>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</si>
  <si>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</si>
  <si>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</si>
  <si>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</si>
  <si>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</si>
  <si>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</si>
  <si>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</si>
  <si>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</si>
  <si>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</si>
  <si>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</si>
  <si>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</si>
  <si>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</si>
  <si>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</si>
  <si>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</si>
  <si>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</si>
  <si>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</si>
  <si>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</si>
  <si>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</si>
  <si>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</si>
  <si>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</si>
  <si>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</si>
  <si>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</si>
  <si>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</si>
  <si>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</si>
  <si>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</si>
  <si>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</si>
  <si>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</si>
  <si>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</si>
  <si>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</si>
  <si>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</si>
  <si>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</si>
  <si>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</si>
  <si>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</si>
  <si>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</si>
  <si>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</si>
  <si>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</si>
  <si>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</si>
  <si>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</si>
  <si>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</si>
  <si>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DOCC3</t>
  </si>
  <si>
    <t>DOCN3</t>
  </si>
  <si>
    <t>DORS7J</t>
  </si>
  <si>
    <t>DOWF5</t>
  </si>
  <si>
    <t>DREC5</t>
  </si>
  <si>
    <t>DRSW5</t>
  </si>
  <si>
    <t>DUNK5</t>
  </si>
  <si>
    <t>EASB5</t>
  </si>
  <si>
    <t>EASG5</t>
  </si>
  <si>
    <t>EAST5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</si>
  <si>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</si>
  <si>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</si>
  <si>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</si>
  <si>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</si>
  <si>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</si>
  <si>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</si>
  <si>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</si>
  <si>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</si>
  <si>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</si>
  <si>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</si>
  <si>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</si>
  <si>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</si>
  <si>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</si>
  <si>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</si>
  <si>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</si>
  <si>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</si>
  <si>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</si>
  <si>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</si>
  <si>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</si>
  <si>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</si>
  <si>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</si>
  <si>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</si>
  <si>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</si>
  <si>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</si>
  <si>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</si>
  <si>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</si>
  <si>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</si>
  <si>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</si>
  <si>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</si>
  <si>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t>
  </si>
  <si>
    <t>HEWL5</t>
  </si>
  <si>
    <t>HIGL5</t>
  </si>
  <si>
    <t>HOLF5</t>
  </si>
  <si>
    <t>HOLL5</t>
  </si>
  <si>
    <t>HOLS5</t>
  </si>
  <si>
    <t>HONI5</t>
  </si>
  <si>
    <t>HYLL5</t>
  </si>
  <si>
    <t>ILFR5</t>
  </si>
  <si>
    <t>IMPS5</t>
  </si>
  <si>
    <t>ISLE5</t>
  </si>
  <si>
    <t>IVYB5</t>
  </si>
  <si>
    <t>KEYE5</t>
  </si>
  <si>
    <t>KEYW5</t>
  </si>
  <si>
    <t>KINB5</t>
  </si>
  <si>
    <t>LANE5</t>
  </si>
  <si>
    <t>LANG5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</si>
  <si>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</si>
  <si>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</si>
  <si>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</si>
  <si>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</si>
  <si>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</si>
  <si>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</si>
  <si>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</si>
  <si>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</si>
  <si>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</si>
  <si>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</si>
  <si>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</si>
  <si>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</si>
  <si>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</si>
  <si>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</si>
  <si>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</si>
  <si>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</si>
  <si>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</si>
  <si>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</si>
  <si>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</si>
  <si>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</si>
  <si>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</si>
  <si>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</si>
  <si>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</si>
  <si>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</si>
  <si>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</si>
  <si>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</si>
  <si>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</si>
  <si>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</si>
  <si>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</si>
  <si>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</si>
  <si>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ABBW5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</si>
  <si>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</si>
  <si>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</si>
  <si>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</si>
  <si>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</si>
  <si>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</si>
  <si>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</si>
  <si>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</si>
  <si>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</si>
  <si>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</si>
  <si>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</si>
  <si>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</si>
  <si>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</si>
  <si>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</si>
  <si>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</si>
  <si>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</si>
  <si>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</si>
  <si>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</si>
  <si>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</si>
  <si>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</si>
  <si>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</si>
  <si>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</si>
  <si>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</si>
  <si>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</si>
  <si>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</si>
  <si>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</si>
  <si>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</si>
  <si>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</si>
  <si>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</si>
  <si>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</si>
  <si>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</si>
  <si>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</si>
  <si>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</si>
  <si>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</si>
  <si>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</si>
  <si>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</si>
  <si>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</si>
  <si>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</si>
  <si>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</si>
  <si>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</si>
  <si>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</si>
  <si>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</si>
  <si>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</si>
  <si>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</si>
  <si>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</si>
  <si>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</si>
  <si>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</si>
  <si>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</si>
  <si>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</si>
  <si>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ROLS3J</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</si>
  <si>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</si>
  <si>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</si>
  <si>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</si>
  <si>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</si>
  <si>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</si>
  <si>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</si>
  <si>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</si>
  <si>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</si>
  <si>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</si>
  <si>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</si>
  <si>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</si>
  <si>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</si>
  <si>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</si>
  <si>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</si>
  <si>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</si>
  <si>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</si>
  <si>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</si>
  <si>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</si>
  <si>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</si>
  <si>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</si>
  <si>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t>
  </si>
  <si>
    <t>STBU5</t>
  </si>
  <si>
    <t>STCO5</t>
  </si>
  <si>
    <t>STEN5</t>
  </si>
  <si>
    <t>STHO5</t>
  </si>
  <si>
    <t>STIV5</t>
  </si>
  <si>
    <t>STMA5</t>
  </si>
  <si>
    <t>STOB5</t>
  </si>
  <si>
    <t>STOK5</t>
  </si>
  <si>
    <t>STRA5</t>
  </si>
  <si>
    <t>STUD5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</si>
  <si>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</si>
  <si>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</si>
  <si>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</si>
  <si>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</si>
  <si>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</si>
  <si>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</si>
  <si>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</si>
  <si>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</si>
  <si>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</si>
  <si>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</si>
  <si>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</si>
  <si>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</si>
  <si>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</si>
  <si>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</si>
  <si>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</si>
  <si>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</si>
  <si>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</si>
  <si>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</si>
  <si>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</si>
  <si>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</si>
  <si>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</si>
  <si>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</si>
  <si>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</si>
  <si>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</si>
  <si>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</si>
  <si>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</si>
  <si>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</si>
  <si>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</si>
  <si>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</si>
  <si>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</si>
  <si>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</si>
  <si>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</si>
  <si>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</si>
  <si>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</si>
  <si>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</si>
  <si>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</si>
  <si>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</si>
  <si>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</si>
  <si>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</si>
  <si>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WHIT5</t>
  </si>
  <si>
    <t>WHRH5</t>
  </si>
  <si>
    <t>WINS5</t>
  </si>
  <si>
    <t>WINT5</t>
  </si>
  <si>
    <t>WITH5</t>
  </si>
  <si>
    <t>WITR5</t>
  </si>
  <si>
    <t>WIVE5</t>
  </si>
  <si>
    <t>WOOD5J</t>
  </si>
  <si>
    <t>WOOY5</t>
  </si>
  <si>
    <t>YELV5</t>
  </si>
  <si>
    <t>PAPR3</t>
  </si>
  <si>
    <t>BLAK5</t>
  </si>
  <si>
    <t>WOOD5K</t>
  </si>
  <si>
    <t>AVOH5K</t>
  </si>
  <si>
    <t>FILT5K</t>
  </si>
  <si>
    <t>PAIG5</t>
  </si>
  <si>
    <t>DORS7K</t>
  </si>
  <si>
    <t>BAIR5</t>
  </si>
  <si>
    <t>STWB5</t>
  </si>
  <si>
    <t>DACR5</t>
  </si>
  <si>
    <t>ASTZ5</t>
  </si>
  <si>
    <t>NTAW5</t>
  </si>
  <si>
    <t>BRDW5</t>
  </si>
  <si>
    <t>SAWR5</t>
  </si>
  <si>
    <t>LNGE3</t>
  </si>
  <si>
    <t>SPAU5J</t>
  </si>
  <si>
    <t>SPAU5K</t>
  </si>
  <si>
    <t>FILT1</t>
  </si>
  <si>
    <t>WAPP5</t>
  </si>
  <si>
    <t>WWIC5</t>
  </si>
  <si>
    <t>ASHL5</t>
  </si>
  <si>
    <t>MARG5J</t>
  </si>
  <si>
    <t>CALY5</t>
  </si>
  <si>
    <t>COTH5</t>
  </si>
  <si>
    <t>EMGR5</t>
  </si>
  <si>
    <t>SMET5</t>
  </si>
  <si>
    <t>EXSC5</t>
  </si>
  <si>
    <t>HBBP5</t>
  </si>
  <si>
    <t>UOBA3D</t>
  </si>
  <si>
    <t>AHMD3</t>
  </si>
  <si>
    <t>819</t>
  </si>
  <si>
    <t>818</t>
  </si>
  <si>
    <t>821</t>
  </si>
  <si>
    <t>822</t>
  </si>
  <si>
    <t>834</t>
  </si>
  <si>
    <t>833</t>
  </si>
  <si>
    <t>836</t>
  </si>
  <si>
    <t>837</t>
  </si>
  <si>
    <t>Final</t>
  </si>
  <si>
    <t>2200042329087</t>
  </si>
  <si>
    <t>2200042329040</t>
  </si>
  <si>
    <t>2200042329069</t>
  </si>
  <si>
    <t>2200042333687</t>
  </si>
  <si>
    <t>2200042335230</t>
  </si>
  <si>
    <t>Babcock Marine Central Export</t>
  </si>
  <si>
    <t>Babcock Marine North Export</t>
  </si>
  <si>
    <t>2200042340745</t>
  </si>
  <si>
    <t>2200042340824</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</si>
</sst>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s>
  <fonts count="25" x14ac:knownFonts="1">
    <font>
      <sz val="10"/>
      <name val="Arial"/>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b/>
      <sz val="10"/>
      <color theme="0"/>
      <name val="Arial"/>
      <family val="2"/>
    </font>
  </fonts>
  <fills count="25">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bottom style="thin">
        <color theme="0"/>
      </bottom>
      <diagonal/>
    </border>
  </borders>
  <cellStyleXfs count="9">
    <xf numFmtId="0" fontId="0" fillId="0" borderId="0"/>
    <xf numFmtId="0" fontId="1" fillId="0" borderId="0"/>
    <xf numFmtId="0" fontId="8" fillId="0" borderId="0" applyNumberFormat="0" applyFill="0" applyBorder="0" applyAlignment="0" applyProtection="0"/>
    <xf numFmtId="0" fontId="9" fillId="5" borderId="8" applyNumberFormat="0" applyAlignment="0" applyProtection="0"/>
    <xf numFmtId="0" fontId="10" fillId="0" borderId="0" applyNumberFormat="0" applyFill="0" applyBorder="0" applyAlignment="0" applyProtection="0">
      <alignment vertical="top"/>
      <protection locked="0"/>
    </xf>
    <xf numFmtId="0" fontId="17" fillId="0" borderId="11" applyNumberFormat="0" applyFill="0" applyAlignment="0" applyProtection="0"/>
    <xf numFmtId="0" fontId="8" fillId="0" borderId="12" applyNumberFormat="0" applyFill="0" applyAlignment="0" applyProtection="0"/>
    <xf numFmtId="0" fontId="3" fillId="0" borderId="0"/>
    <xf numFmtId="43" fontId="3" fillId="0" borderId="0" applyFont="0" applyFill="0" applyBorder="0" applyAlignment="0" applyProtection="0"/>
  </cellStyleXfs>
  <cellXfs count="257">
    <xf numFmtId="0" fontId="0" fillId="0" borderId="0" xfId="0"/>
    <xf numFmtId="0" fontId="3"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5" fillId="2" borderId="0" xfId="0" applyFont="1" applyFill="1" applyAlignment="1">
      <alignment vertical="center"/>
    </xf>
    <xf numFmtId="0" fontId="4" fillId="0" borderId="3" xfId="0" applyFont="1" applyBorder="1" applyAlignment="1">
      <alignment vertical="top" wrapText="1"/>
    </xf>
    <xf numFmtId="0" fontId="3" fillId="0" borderId="0" xfId="0" applyFont="1" applyBorder="1" applyAlignment="1">
      <alignment wrapText="1"/>
    </xf>
    <xf numFmtId="0" fontId="4" fillId="0" borderId="0" xfId="0" applyFont="1" applyBorder="1" applyAlignment="1">
      <alignment vertical="top" wrapText="1"/>
    </xf>
    <xf numFmtId="0" fontId="0" fillId="0" borderId="0" xfId="0" applyBorder="1"/>
    <xf numFmtId="0" fontId="10" fillId="2" borderId="0" xfId="4" applyFill="1" applyAlignment="1" applyProtection="1">
      <alignment vertical="center"/>
      <protection hidden="1"/>
    </xf>
    <xf numFmtId="0" fontId="11" fillId="2" borderId="0" xfId="4" applyFont="1" applyFill="1" applyAlignment="1" applyProtection="1">
      <alignment vertical="center"/>
    </xf>
    <xf numFmtId="0" fontId="4" fillId="7" borderId="1" xfId="0" applyFont="1" applyFill="1" applyBorder="1" applyAlignment="1">
      <alignment horizontal="center" vertical="center" wrapText="1"/>
    </xf>
    <xf numFmtId="0" fontId="3" fillId="0" borderId="1" xfId="0" quotePrefix="1" applyFont="1" applyBorder="1" applyAlignment="1">
      <alignment horizontal="left" vertical="top" wrapText="1"/>
    </xf>
    <xf numFmtId="0" fontId="4" fillId="7" borderId="1" xfId="0" applyFont="1" applyFill="1" applyBorder="1" applyAlignment="1" applyProtection="1">
      <alignment vertical="center" wrapText="1"/>
      <protection locked="0"/>
    </xf>
    <xf numFmtId="0" fontId="12"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4" fillId="7" borderId="1" xfId="0" applyFont="1" applyFill="1" applyBorder="1" applyAlignment="1" applyProtection="1">
      <alignment horizontal="center" vertical="center" wrapText="1"/>
      <protection locked="0"/>
    </xf>
    <xf numFmtId="0" fontId="3" fillId="0" borderId="1" xfId="0" quotePrefix="1" applyFont="1" applyBorder="1" applyAlignment="1">
      <alignment horizontal="center" vertical="center" wrapText="1"/>
    </xf>
    <xf numFmtId="0" fontId="3" fillId="0" borderId="7" xfId="0" applyFont="1" applyBorder="1" applyAlignment="1">
      <alignment horizontal="center" vertical="center" wrapText="1"/>
    </xf>
    <xf numFmtId="0" fontId="3" fillId="2" borderId="0" xfId="0" applyFont="1" applyFill="1" applyAlignment="1">
      <alignment vertical="center"/>
    </xf>
    <xf numFmtId="0" fontId="0" fillId="0" borderId="0" xfId="0" applyProtection="1">
      <protection locked="0"/>
    </xf>
    <xf numFmtId="0" fontId="4" fillId="7" borderId="1" xfId="0" applyFont="1" applyFill="1" applyBorder="1" applyAlignment="1" applyProtection="1">
      <alignment horizontal="center" vertical="center" wrapText="1"/>
    </xf>
    <xf numFmtId="0" fontId="4" fillId="7" borderId="1" xfId="0" applyFont="1" applyFill="1" applyBorder="1" applyAlignment="1" applyProtection="1">
      <alignment vertical="center" wrapText="1"/>
    </xf>
    <xf numFmtId="165" fontId="3" fillId="3" borderId="1" xfId="0" applyNumberFormat="1" applyFont="1" applyFill="1" applyBorder="1" applyAlignment="1" applyProtection="1">
      <alignment horizontal="center" vertical="center"/>
    </xf>
    <xf numFmtId="165" fontId="3" fillId="4" borderId="1" xfId="0" applyNumberFormat="1" applyFont="1" applyFill="1" applyBorder="1" applyAlignment="1" applyProtection="1">
      <alignment horizontal="center" vertical="center"/>
    </xf>
    <xf numFmtId="49" fontId="12" fillId="8" borderId="1" xfId="0" applyNumberFormat="1" applyFont="1" applyFill="1" applyBorder="1" applyAlignment="1" applyProtection="1">
      <alignment horizontal="center" vertical="center" wrapText="1"/>
      <protection locked="0"/>
    </xf>
    <xf numFmtId="0" fontId="4" fillId="7" borderId="1" xfId="0" quotePrefix="1" applyFont="1" applyFill="1" applyBorder="1" applyAlignment="1">
      <alignment horizontal="center" vertical="center" wrapText="1"/>
    </xf>
    <xf numFmtId="49" fontId="13" fillId="5" borderId="8" xfId="3" applyNumberFormat="1" applyFont="1" applyAlignment="1" applyProtection="1">
      <alignment horizontal="center" vertical="center" wrapText="1"/>
      <protection locked="0"/>
    </xf>
    <xf numFmtId="0" fontId="4" fillId="7" borderId="1" xfId="0" quotePrefix="1" applyFont="1" applyFill="1" applyBorder="1" applyAlignment="1" applyProtection="1">
      <alignment horizontal="left" vertical="center" wrapText="1"/>
    </xf>
    <xf numFmtId="170" fontId="16" fillId="13" borderId="1" xfId="0" applyNumberFormat="1" applyFont="1" applyFill="1" applyBorder="1" applyAlignment="1" applyProtection="1">
      <alignment horizontal="center" vertical="center"/>
      <protection locked="0"/>
    </xf>
    <xf numFmtId="171" fontId="16" fillId="13" borderId="1" xfId="0" applyNumberFormat="1" applyFont="1" applyFill="1" applyBorder="1" applyAlignment="1" applyProtection="1">
      <alignment horizontal="center" vertical="center"/>
      <protection locked="0"/>
    </xf>
    <xf numFmtId="170" fontId="16" fillId="15" borderId="1" xfId="0" applyNumberFormat="1" applyFont="1" applyFill="1" applyBorder="1" applyAlignment="1" applyProtection="1">
      <alignment horizontal="center" vertical="center"/>
      <protection locked="0"/>
    </xf>
    <xf numFmtId="171" fontId="16" fillId="15" borderId="1" xfId="0" applyNumberFormat="1" applyFont="1" applyFill="1" applyBorder="1" applyAlignment="1" applyProtection="1">
      <alignment horizontal="center" vertical="center"/>
      <protection locked="0"/>
    </xf>
    <xf numFmtId="0" fontId="4" fillId="14" borderId="1" xfId="0" quotePrefix="1" applyFont="1" applyFill="1" applyBorder="1" applyAlignment="1">
      <alignment horizontal="center" vertical="center" wrapText="1"/>
    </xf>
    <xf numFmtId="171" fontId="16" fillId="16" borderId="1" xfId="0" applyNumberFormat="1" applyFont="1" applyFill="1" applyBorder="1" applyAlignment="1" applyProtection="1">
      <alignment horizontal="center" vertical="center"/>
      <protection locked="0"/>
    </xf>
    <xf numFmtId="0" fontId="4" fillId="17" borderId="1" xfId="0" quotePrefix="1" applyFont="1" applyFill="1" applyBorder="1" applyAlignment="1">
      <alignment horizontal="center" vertical="center" wrapText="1"/>
    </xf>
    <xf numFmtId="49" fontId="3"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6" fillId="9" borderId="1" xfId="0" applyNumberFormat="1" applyFont="1" applyFill="1" applyBorder="1" applyAlignment="1" applyProtection="1">
      <alignment horizontal="center" vertical="center"/>
      <protection locked="0"/>
    </xf>
    <xf numFmtId="171" fontId="16"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5" fillId="12" borderId="1" xfId="0" applyNumberFormat="1" applyFont="1" applyFill="1" applyBorder="1" applyAlignment="1">
      <alignment horizontal="left" vertical="center" wrapText="1"/>
    </xf>
    <xf numFmtId="49" fontId="15" fillId="12" borderId="1" xfId="0" applyNumberFormat="1" applyFont="1" applyFill="1" applyBorder="1" applyAlignment="1" applyProtection="1">
      <alignment vertical="center" wrapText="1"/>
    </xf>
    <xf numFmtId="0" fontId="4" fillId="7" borderId="1" xfId="0" quotePrefix="1" applyFont="1" applyFill="1" applyBorder="1" applyAlignment="1" applyProtection="1">
      <alignment horizontal="center" vertical="center" wrapText="1"/>
    </xf>
    <xf numFmtId="49" fontId="15" fillId="12" borderId="1" xfId="0" quotePrefix="1" applyNumberFormat="1" applyFont="1" applyFill="1" applyBorder="1" applyAlignment="1">
      <alignment horizontal="left" vertical="center" wrapText="1"/>
    </xf>
    <xf numFmtId="49" fontId="15" fillId="12" borderId="1" xfId="0" quotePrefix="1" applyNumberFormat="1" applyFont="1" applyFill="1" applyBorder="1" applyAlignment="1" applyProtection="1">
      <alignment horizontal="left" vertical="center" wrapText="1"/>
    </xf>
    <xf numFmtId="0" fontId="4" fillId="11" borderId="1" xfId="0" quotePrefix="1" applyFont="1" applyFill="1" applyBorder="1" applyAlignment="1" applyProtection="1">
      <alignment horizontal="left" vertical="center" wrapText="1" indent="3"/>
    </xf>
    <xf numFmtId="0" fontId="3" fillId="0" borderId="0" xfId="7" applyAlignment="1">
      <alignment horizontal="center" vertical="top" wrapText="1"/>
    </xf>
    <xf numFmtId="0" fontId="3" fillId="0" borderId="0" xfId="7"/>
    <xf numFmtId="0" fontId="3" fillId="0" borderId="0" xfId="7" applyAlignment="1">
      <alignment horizontal="left"/>
    </xf>
    <xf numFmtId="0" fontId="0" fillId="0" borderId="0" xfId="0" quotePrefix="1" applyAlignment="1">
      <alignment horizontal="left"/>
    </xf>
    <xf numFmtId="14" fontId="0" fillId="0" borderId="0" xfId="0" applyNumberFormat="1"/>
    <xf numFmtId="0" fontId="3" fillId="0" borderId="0" xfId="0" applyFont="1"/>
    <xf numFmtId="0" fontId="3" fillId="0" borderId="0" xfId="0" quotePrefix="1" applyFont="1" applyAlignment="1">
      <alignment horizontal="left"/>
    </xf>
    <xf numFmtId="172" fontId="3" fillId="0" borderId="0" xfId="7" applyNumberFormat="1"/>
    <xf numFmtId="173" fontId="3" fillId="0" borderId="0" xfId="7" applyNumberFormat="1"/>
    <xf numFmtId="0" fontId="3" fillId="0" borderId="0" xfId="7" applyFont="1" applyAlignment="1">
      <alignment horizontal="left"/>
    </xf>
    <xf numFmtId="0" fontId="4" fillId="0" borderId="0" xfId="7" applyFont="1" applyAlignment="1">
      <alignment horizontal="center" vertical="center" wrapText="1"/>
    </xf>
    <xf numFmtId="0" fontId="3" fillId="0" borderId="0" xfId="7" applyAlignment="1">
      <alignment horizontal="center" vertical="center" wrapText="1"/>
    </xf>
    <xf numFmtId="0" fontId="0" fillId="0" borderId="0" xfId="0" applyAlignment="1">
      <alignment horizontal="center" vertical="center"/>
    </xf>
    <xf numFmtId="49" fontId="19" fillId="8" borderId="1" xfId="0" applyNumberFormat="1" applyFont="1" applyFill="1" applyBorder="1" applyAlignment="1" applyProtection="1">
      <alignment horizontal="center" vertical="center" wrapText="1"/>
      <protection locked="0"/>
    </xf>
    <xf numFmtId="174" fontId="19" fillId="9" borderId="1" xfId="0" applyNumberFormat="1" applyFont="1" applyFill="1" applyBorder="1" applyAlignment="1" applyProtection="1">
      <alignment horizontal="center" vertical="center"/>
      <protection locked="0"/>
    </xf>
    <xf numFmtId="174" fontId="19" fillId="3" borderId="1" xfId="0" applyNumberFormat="1" applyFont="1" applyFill="1" applyBorder="1" applyAlignment="1" applyProtection="1">
      <alignment horizontal="center" vertical="center"/>
      <protection locked="0"/>
    </xf>
    <xf numFmtId="2" fontId="19" fillId="10" borderId="1" xfId="0" applyNumberFormat="1" applyFont="1" applyFill="1" applyBorder="1" applyAlignment="1" applyProtection="1">
      <alignment horizontal="center" vertical="center"/>
      <protection locked="0"/>
    </xf>
    <xf numFmtId="169" fontId="19" fillId="3" borderId="1" xfId="0" applyNumberFormat="1" applyFont="1" applyFill="1" applyBorder="1" applyAlignment="1" applyProtection="1">
      <alignment horizontal="center" vertical="center"/>
      <protection locked="0"/>
    </xf>
    <xf numFmtId="0" fontId="19" fillId="8" borderId="1" xfId="0" applyFont="1" applyFill="1" applyBorder="1" applyAlignment="1" applyProtection="1">
      <alignment horizontal="center" vertical="center" wrapText="1"/>
      <protection locked="0"/>
    </xf>
    <xf numFmtId="3" fontId="19" fillId="8" borderId="1" xfId="0" applyNumberFormat="1" applyFont="1" applyFill="1" applyBorder="1" applyAlignment="1" applyProtection="1">
      <alignment horizontal="center" vertical="center" wrapText="1"/>
      <protection locked="0"/>
    </xf>
    <xf numFmtId="174" fontId="19" fillId="20" borderId="1" xfId="0" applyNumberFormat="1" applyFont="1" applyFill="1" applyBorder="1" applyAlignment="1" applyProtection="1">
      <alignment horizontal="center" vertical="center"/>
      <protection locked="0"/>
    </xf>
    <xf numFmtId="165" fontId="20" fillId="21" borderId="1" xfId="0" applyNumberFormat="1" applyFont="1" applyFill="1" applyBorder="1" applyAlignment="1" applyProtection="1">
      <alignment horizontal="center" vertical="center"/>
      <protection locked="0"/>
    </xf>
    <xf numFmtId="165" fontId="19" fillId="9" borderId="1" xfId="0" applyNumberFormat="1" applyFont="1" applyFill="1" applyBorder="1" applyAlignment="1" applyProtection="1">
      <alignment horizontal="center" vertical="center"/>
      <protection locked="0"/>
    </xf>
    <xf numFmtId="174" fontId="19" fillId="23" borderId="1" xfId="0" applyNumberFormat="1" applyFont="1" applyFill="1" applyBorder="1" applyAlignment="1" applyProtection="1">
      <alignment horizontal="center" vertical="center"/>
      <protection locked="0"/>
    </xf>
    <xf numFmtId="175" fontId="20" fillId="19" borderId="1" xfId="0" applyNumberFormat="1" applyFont="1" applyFill="1" applyBorder="1" applyAlignment="1" applyProtection="1">
      <alignment horizontal="center" vertical="center"/>
      <protection locked="0"/>
    </xf>
    <xf numFmtId="174" fontId="20" fillId="20" borderId="1" xfId="0" applyNumberFormat="1" applyFont="1" applyFill="1" applyBorder="1" applyAlignment="1" applyProtection="1">
      <alignment horizontal="center" vertical="center"/>
      <protection locked="0"/>
    </xf>
    <xf numFmtId="0" fontId="21" fillId="0" borderId="1" xfId="1" applyFont="1" applyFill="1" applyBorder="1" applyAlignment="1" applyProtection="1">
      <alignment horizontal="center" vertical="center" wrapText="1"/>
    </xf>
    <xf numFmtId="164" fontId="19" fillId="10" borderId="1" xfId="0" applyNumberFormat="1" applyFont="1" applyFill="1" applyBorder="1" applyAlignment="1" applyProtection="1">
      <alignment horizontal="center" vertical="center"/>
      <protection locked="0"/>
    </xf>
    <xf numFmtId="164" fontId="19" fillId="3" borderId="1" xfId="0" applyNumberFormat="1" applyFont="1" applyFill="1" applyBorder="1" applyAlignment="1" applyProtection="1">
      <alignment horizontal="center" vertical="center"/>
      <protection locked="0"/>
    </xf>
    <xf numFmtId="174" fontId="20" fillId="21" borderId="1" xfId="0" applyNumberFormat="1" applyFont="1" applyFill="1" applyBorder="1" applyAlignment="1" applyProtection="1">
      <alignment horizontal="center" vertical="center"/>
      <protection locked="0"/>
    </xf>
    <xf numFmtId="0" fontId="19" fillId="0" borderId="1" xfId="0" applyFont="1" applyBorder="1" applyAlignment="1" applyProtection="1">
      <alignment horizontal="center" vertical="center" wrapText="1"/>
    </xf>
    <xf numFmtId="174" fontId="19" fillId="3" borderId="1" xfId="0" applyNumberFormat="1" applyFont="1" applyFill="1" applyBorder="1" applyAlignment="1" applyProtection="1">
      <alignment horizontal="center" vertical="center"/>
    </xf>
    <xf numFmtId="176" fontId="20" fillId="21" borderId="1" xfId="0" applyNumberFormat="1" applyFont="1" applyFill="1" applyBorder="1" applyAlignment="1" applyProtection="1">
      <alignment horizontal="center" vertical="center"/>
      <protection locked="0"/>
    </xf>
    <xf numFmtId="165" fontId="19" fillId="3" borderId="1" xfId="0" applyNumberFormat="1" applyFont="1" applyFill="1" applyBorder="1" applyAlignment="1" applyProtection="1">
      <alignment horizontal="center" vertical="center"/>
    </xf>
    <xf numFmtId="165" fontId="19" fillId="4" borderId="1" xfId="0" applyNumberFormat="1" applyFont="1" applyFill="1" applyBorder="1" applyAlignment="1" applyProtection="1">
      <alignment horizontal="center" vertical="center"/>
    </xf>
    <xf numFmtId="174" fontId="3" fillId="3" borderId="1" xfId="0" applyNumberFormat="1" applyFont="1" applyFill="1" applyBorder="1" applyAlignment="1" applyProtection="1">
      <alignment horizontal="center" vertical="center"/>
      <protection locked="0"/>
    </xf>
    <xf numFmtId="49" fontId="3" fillId="9" borderId="1" xfId="0" quotePrefix="1" applyNumberFormat="1" applyFont="1" applyFill="1" applyBorder="1" applyAlignment="1" applyProtection="1">
      <alignment horizontal="left" vertical="center" wrapText="1"/>
      <protection locked="0"/>
    </xf>
    <xf numFmtId="49" fontId="3"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0" fillId="22" borderId="1" xfId="0" applyNumberFormat="1" applyFont="1" applyFill="1" applyBorder="1" applyAlignment="1" applyProtection="1">
      <alignment horizontal="center" vertical="center"/>
      <protection locked="0"/>
    </xf>
    <xf numFmtId="177" fontId="19" fillId="10" borderId="1" xfId="0" applyNumberFormat="1" applyFont="1" applyFill="1" applyBorder="1" applyAlignment="1" applyProtection="1">
      <alignment horizontal="center" vertical="center"/>
    </xf>
    <xf numFmtId="0" fontId="4" fillId="7" borderId="1" xfId="0" applyFont="1" applyFill="1" applyBorder="1" applyAlignment="1">
      <alignment horizontal="center" vertical="center" wrapText="1"/>
    </xf>
    <xf numFmtId="0" fontId="11" fillId="0" borderId="0" xfId="4" applyFont="1" applyFill="1" applyAlignment="1" applyProtection="1">
      <alignment horizontal="left" vertical="center"/>
    </xf>
    <xf numFmtId="0" fontId="0" fillId="18" borderId="0" xfId="0" applyFill="1"/>
    <xf numFmtId="0" fontId="10" fillId="2" borderId="0" xfId="4" applyFont="1" applyFill="1" applyAlignment="1" applyProtection="1">
      <alignment vertical="center"/>
    </xf>
    <xf numFmtId="0" fontId="3" fillId="2" borderId="10" xfId="7" quotePrefix="1" applyFont="1" applyFill="1" applyBorder="1" applyAlignment="1">
      <alignment vertical="center" wrapText="1"/>
    </xf>
    <xf numFmtId="0" fontId="3" fillId="2" borderId="0" xfId="7" applyFont="1" applyFill="1" applyAlignment="1">
      <alignment vertical="center"/>
    </xf>
    <xf numFmtId="0" fontId="5" fillId="2" borderId="0" xfId="7" applyFont="1" applyFill="1" applyAlignment="1">
      <alignment vertical="center"/>
    </xf>
    <xf numFmtId="0" fontId="4" fillId="7" borderId="1" xfId="7" quotePrefix="1" applyFont="1" applyFill="1" applyBorder="1" applyAlignment="1">
      <alignment horizontal="center" vertical="center" wrapText="1"/>
    </xf>
    <xf numFmtId="0" fontId="4" fillId="7" borderId="1" xfId="7" applyFont="1" applyFill="1" applyBorder="1" applyAlignment="1">
      <alignment horizontal="center" vertical="center" wrapText="1"/>
    </xf>
    <xf numFmtId="49" fontId="22" fillId="7" borderId="1" xfId="7" applyNumberFormat="1" applyFont="1" applyFill="1" applyBorder="1" applyAlignment="1">
      <alignment horizontal="center" vertical="center" wrapText="1"/>
    </xf>
    <xf numFmtId="49" fontId="4" fillId="7" borderId="1" xfId="7" applyNumberFormat="1" applyFont="1" applyFill="1" applyBorder="1" applyAlignment="1">
      <alignment horizontal="center" vertical="center" wrapText="1"/>
    </xf>
    <xf numFmtId="49" fontId="3" fillId="9" borderId="1" xfId="7" applyNumberFormat="1" applyFont="1" applyFill="1" applyBorder="1" applyAlignment="1">
      <alignment horizontal="left" vertical="center" wrapText="1"/>
    </xf>
    <xf numFmtId="0" fontId="3" fillId="9" borderId="1" xfId="7" applyNumberFormat="1" applyFont="1" applyFill="1" applyBorder="1" applyAlignment="1">
      <alignment horizontal="center" vertical="center" wrapText="1"/>
    </xf>
    <xf numFmtId="1" fontId="3" fillId="9" borderId="1" xfId="7" applyNumberFormat="1" applyFont="1" applyFill="1" applyBorder="1" applyAlignment="1" applyProtection="1">
      <alignment horizontal="left" vertical="center" wrapText="1"/>
      <protection locked="0"/>
    </xf>
    <xf numFmtId="49" fontId="3" fillId="9" borderId="1" xfId="7" applyNumberFormat="1" applyFont="1" applyFill="1" applyBorder="1" applyAlignment="1">
      <alignment horizontal="center" vertical="center" wrapText="1"/>
    </xf>
    <xf numFmtId="0" fontId="3" fillId="9" borderId="1" xfId="7" applyNumberFormat="1" applyFont="1" applyFill="1" applyBorder="1" applyAlignment="1" applyProtection="1">
      <alignment horizontal="left" vertical="center" wrapText="1"/>
      <protection locked="0"/>
    </xf>
    <xf numFmtId="1" fontId="3" fillId="9" borderId="1" xfId="7" applyNumberFormat="1" applyFont="1" applyFill="1" applyBorder="1" applyAlignment="1">
      <alignment horizontal="center" vertical="center" wrapText="1"/>
    </xf>
    <xf numFmtId="0" fontId="3" fillId="2" borderId="0" xfId="7" applyFont="1" applyFill="1" applyAlignment="1">
      <alignment horizontal="center" vertical="center"/>
    </xf>
    <xf numFmtId="166" fontId="3" fillId="2" borderId="0" xfId="7" applyNumberFormat="1" applyFont="1" applyFill="1" applyAlignment="1">
      <alignment horizontal="center" vertical="center"/>
    </xf>
    <xf numFmtId="0" fontId="3" fillId="2" borderId="0" xfId="7" applyFont="1" applyFill="1"/>
    <xf numFmtId="0" fontId="11" fillId="0" borderId="0" xfId="4" applyFont="1" applyFill="1" applyAlignment="1" applyProtection="1">
      <alignment horizontal="left" vertical="center"/>
    </xf>
    <xf numFmtId="174" fontId="1" fillId="13" borderId="1" xfId="7" applyNumberFormat="1" applyFont="1" applyFill="1" applyBorder="1" applyAlignment="1" applyProtection="1">
      <alignment horizontal="center" vertical="center"/>
      <protection locked="0"/>
    </xf>
    <xf numFmtId="164" fontId="1" fillId="13" borderId="1" xfId="7" applyNumberFormat="1" applyFont="1" applyFill="1" applyBorder="1" applyAlignment="1" applyProtection="1">
      <alignment horizontal="center" vertical="center"/>
      <protection locked="0"/>
    </xf>
    <xf numFmtId="174" fontId="1" fillId="9" borderId="1" xfId="7" applyNumberFormat="1" applyFont="1" applyFill="1" applyBorder="1" applyAlignment="1" applyProtection="1">
      <alignment horizontal="center" vertical="center"/>
      <protection locked="0"/>
    </xf>
    <xf numFmtId="164" fontId="1" fillId="9" borderId="1" xfId="7" applyNumberFormat="1" applyFont="1" applyFill="1" applyBorder="1" applyAlignment="1" applyProtection="1">
      <alignment horizontal="center" vertical="center"/>
      <protection locked="0"/>
    </xf>
    <xf numFmtId="165" fontId="1" fillId="13" borderId="1" xfId="7" applyNumberFormat="1" applyFont="1" applyFill="1" applyBorder="1" applyAlignment="1" applyProtection="1">
      <alignment horizontal="center" vertical="center"/>
      <protection locked="0"/>
    </xf>
    <xf numFmtId="43" fontId="1" fillId="13" borderId="1" xfId="8" applyFont="1" applyFill="1" applyBorder="1" applyAlignment="1" applyProtection="1">
      <alignment horizontal="center" vertical="center"/>
      <protection locked="0"/>
    </xf>
    <xf numFmtId="174" fontId="1" fillId="24" borderId="1" xfId="7" applyNumberFormat="1" applyFont="1" applyFill="1" applyBorder="1" applyAlignment="1" applyProtection="1">
      <alignment horizontal="center" vertical="center"/>
      <protection locked="0"/>
    </xf>
    <xf numFmtId="43" fontId="1" fillId="24" borderId="1" xfId="8" applyFont="1" applyFill="1" applyBorder="1" applyAlignment="1" applyProtection="1">
      <alignment horizontal="center" vertical="center"/>
      <protection locked="0"/>
    </xf>
    <xf numFmtId="164" fontId="1" fillId="24" borderId="1" xfId="7" applyNumberFormat="1" applyFont="1" applyFill="1" applyBorder="1" applyAlignment="1" applyProtection="1">
      <alignment horizontal="center" vertical="center"/>
      <protection locked="0"/>
    </xf>
    <xf numFmtId="0" fontId="19" fillId="18" borderId="1" xfId="0" applyNumberFormat="1" applyFont="1" applyFill="1" applyBorder="1" applyAlignment="1" applyProtection="1">
      <alignment horizontal="center" vertical="center" wrapText="1"/>
      <protection locked="0"/>
    </xf>
    <xf numFmtId="0" fontId="3" fillId="0" borderId="0" xfId="0" applyFont="1" applyProtection="1">
      <protection locked="0"/>
    </xf>
    <xf numFmtId="49" fontId="8" fillId="6" borderId="0" xfId="2" applyNumberFormat="1" applyFont="1" applyFill="1" applyAlignment="1" applyProtection="1">
      <alignment horizontal="center" vertical="center" wrapText="1"/>
      <protection locked="0"/>
    </xf>
    <xf numFmtId="49" fontId="8" fillId="6" borderId="0" xfId="2" quotePrefix="1" applyNumberFormat="1" applyFont="1" applyFill="1" applyAlignment="1" applyProtection="1">
      <alignment horizontal="left" vertical="center" wrapText="1"/>
      <protection locked="0"/>
    </xf>
    <xf numFmtId="49" fontId="8" fillId="6" borderId="0" xfId="2" applyNumberFormat="1" applyFont="1" applyFill="1" applyAlignment="1" applyProtection="1">
      <alignment vertical="center" wrapText="1"/>
      <protection locked="0"/>
    </xf>
    <xf numFmtId="49" fontId="17" fillId="0" borderId="0" xfId="5" applyNumberFormat="1" applyFont="1" applyBorder="1" applyAlignment="1" applyProtection="1">
      <alignment vertical="center"/>
      <protection locked="0"/>
    </xf>
    <xf numFmtId="0" fontId="3" fillId="0" borderId="0" xfId="0" applyFont="1" applyBorder="1" applyProtection="1">
      <protection locked="0"/>
    </xf>
    <xf numFmtId="49" fontId="8" fillId="6" borderId="0" xfId="2" applyNumberFormat="1" applyFont="1" applyFill="1" applyBorder="1" applyAlignment="1" applyProtection="1">
      <alignment vertical="center" wrapText="1"/>
      <protection locked="0"/>
    </xf>
    <xf numFmtId="49" fontId="8" fillId="0" borderId="0" xfId="6" applyNumberFormat="1" applyFont="1" applyBorder="1" applyAlignment="1" applyProtection="1">
      <alignment vertical="center"/>
      <protection locked="0"/>
    </xf>
    <xf numFmtId="49" fontId="8" fillId="0" borderId="0" xfId="6"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10" fillId="0" borderId="0" xfId="4" applyAlignment="1" applyProtection="1">
      <alignment horizontal="left" vertical="top"/>
    </xf>
    <xf numFmtId="0" fontId="4" fillId="7" borderId="7" xfId="0" applyFont="1" applyFill="1" applyBorder="1" applyAlignment="1" applyProtection="1">
      <alignment vertical="center" wrapText="1"/>
      <protection locked="0"/>
    </xf>
    <xf numFmtId="0" fontId="0" fillId="18" borderId="0" xfId="0" applyFill="1" applyAlignment="1">
      <alignment vertical="center"/>
    </xf>
    <xf numFmtId="0" fontId="24" fillId="21" borderId="1" xfId="0" applyFont="1" applyFill="1" applyBorder="1" applyAlignment="1" applyProtection="1">
      <alignment horizontal="center" vertical="center" wrapText="1"/>
      <protection locked="0"/>
    </xf>
    <xf numFmtId="0" fontId="3" fillId="18" borderId="1" xfId="0" applyFont="1" applyFill="1" applyBorder="1" applyAlignment="1">
      <alignment horizontal="center" vertical="center" wrapText="1"/>
    </xf>
    <xf numFmtId="0" fontId="24" fillId="19" borderId="1" xfId="0" applyFont="1" applyFill="1" applyBorder="1" applyAlignment="1" applyProtection="1">
      <alignment horizontal="center" vertical="center" wrapText="1"/>
      <protection locked="0"/>
    </xf>
    <xf numFmtId="0" fontId="24" fillId="22" borderId="1" xfId="0" applyFont="1" applyFill="1" applyBorder="1" applyAlignment="1" applyProtection="1">
      <alignment horizontal="center" vertical="center" wrapText="1"/>
      <protection locked="0"/>
    </xf>
    <xf numFmtId="0" fontId="4" fillId="23"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14" fillId="18" borderId="0" xfId="2" applyNumberFormat="1" applyFont="1" applyFill="1" applyBorder="1" applyAlignment="1">
      <alignment horizontal="center" vertical="center" wrapText="1"/>
    </xf>
    <xf numFmtId="0" fontId="0" fillId="18" borderId="0" xfId="0" applyFill="1" applyBorder="1"/>
    <xf numFmtId="0" fontId="0" fillId="18" borderId="0" xfId="0" applyFill="1" applyBorder="1" applyAlignment="1">
      <alignment vertical="center"/>
    </xf>
    <xf numFmtId="0" fontId="5" fillId="18" borderId="0" xfId="7" applyFont="1" applyFill="1" applyBorder="1" applyAlignment="1">
      <alignment vertical="center"/>
    </xf>
    <xf numFmtId="0" fontId="14" fillId="18" borderId="0" xfId="2" applyNumberFormat="1" applyFont="1" applyFill="1" applyBorder="1" applyAlignment="1" applyProtection="1">
      <alignment horizontal="center" vertical="center" wrapText="1"/>
    </xf>
    <xf numFmtId="0" fontId="14" fillId="18" borderId="14" xfId="2" applyNumberFormat="1" applyFont="1" applyFill="1" applyBorder="1" applyAlignment="1">
      <alignment horizontal="center" vertical="center" wrapText="1"/>
    </xf>
    <xf numFmtId="0" fontId="4" fillId="18" borderId="0" xfId="0" applyFont="1" applyFill="1" applyBorder="1" applyAlignment="1">
      <alignment horizontal="left" vertical="center" wrapText="1"/>
    </xf>
    <xf numFmtId="0" fontId="3" fillId="18" borderId="0" xfId="0" applyFont="1" applyFill="1" applyBorder="1" applyAlignment="1">
      <alignment horizontal="left" vertical="center" wrapText="1"/>
    </xf>
    <xf numFmtId="0" fontId="14" fillId="18" borderId="0" xfId="2" applyNumberFormat="1" applyFont="1" applyFill="1" applyBorder="1" applyAlignment="1">
      <alignment vertical="center" wrapText="1"/>
    </xf>
    <xf numFmtId="0" fontId="3" fillId="18" borderId="10" xfId="0" applyFont="1" applyFill="1" applyBorder="1" applyAlignment="1">
      <alignment horizontal="center" vertical="center" wrapText="1"/>
    </xf>
    <xf numFmtId="0" fontId="14" fillId="18" borderId="10" xfId="2" applyNumberFormat="1" applyFont="1" applyFill="1" applyBorder="1" applyAlignment="1">
      <alignment horizontal="center" vertical="center" wrapText="1"/>
    </xf>
    <xf numFmtId="0" fontId="3" fillId="18" borderId="0" xfId="0" applyFont="1" applyFill="1" applyBorder="1" applyAlignment="1">
      <alignment horizontal="center" vertical="center" wrapText="1"/>
    </xf>
    <xf numFmtId="0" fontId="4" fillId="18" borderId="10"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4" fillId="0" borderId="7" xfId="0" applyFont="1" applyBorder="1" applyAlignment="1">
      <alignment vertical="top" wrapText="1"/>
    </xf>
    <xf numFmtId="0" fontId="4" fillId="0" borderId="1" xfId="0" applyFont="1" applyBorder="1" applyAlignment="1">
      <alignment vertical="top" wrapText="1"/>
    </xf>
    <xf numFmtId="165" fontId="0" fillId="0" borderId="1" xfId="0" applyNumberFormat="1" applyBorder="1" applyAlignment="1">
      <alignment horizontal="center" vertical="center"/>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4" fillId="19" borderId="1" xfId="0" applyFont="1" applyFill="1" applyBorder="1" applyAlignment="1" applyProtection="1">
      <alignment horizontal="center" vertical="center" wrapText="1"/>
      <protection locked="0"/>
    </xf>
    <xf numFmtId="0" fontId="3" fillId="0" borderId="4"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left" vertical="center"/>
    </xf>
    <xf numFmtId="0" fontId="3" fillId="0" borderId="15" xfId="0" applyFont="1" applyFill="1" applyBorder="1" applyAlignment="1">
      <alignment horizontal="center" vertical="center" wrapText="1"/>
    </xf>
    <xf numFmtId="0" fontId="4" fillId="0" borderId="16" xfId="0" applyFont="1" applyFill="1" applyBorder="1" applyAlignment="1">
      <alignment vertical="center" wrapText="1"/>
    </xf>
    <xf numFmtId="0" fontId="3" fillId="0" borderId="17" xfId="0" applyFont="1" applyFill="1" applyBorder="1" applyAlignment="1">
      <alignment horizontal="center" vertical="center" wrapText="1"/>
    </xf>
    <xf numFmtId="0" fontId="4" fillId="0" borderId="17" xfId="0" applyFont="1" applyFill="1" applyBorder="1" applyAlignment="1">
      <alignment vertical="center" wrapText="1"/>
    </xf>
    <xf numFmtId="0" fontId="3" fillId="0" borderId="17" xfId="0" applyFont="1" applyFill="1" applyBorder="1" applyAlignment="1">
      <alignment vertical="center" wrapText="1"/>
    </xf>
    <xf numFmtId="0" fontId="3" fillId="0" borderId="4" xfId="0" applyFont="1" applyFill="1" applyBorder="1" applyAlignment="1">
      <alignment horizontal="center" vertical="center" wrapText="1"/>
    </xf>
    <xf numFmtId="174" fontId="19" fillId="20" borderId="4" xfId="0" applyNumberFormat="1" applyFont="1" applyFill="1" applyBorder="1" applyAlignment="1" applyProtection="1">
      <alignment vertical="center" wrapText="1"/>
      <protection locked="0"/>
    </xf>
    <xf numFmtId="0" fontId="3" fillId="0" borderId="0" xfId="0" applyFont="1" applyBorder="1" applyAlignment="1">
      <alignment vertical="center" wrapText="1"/>
    </xf>
    <xf numFmtId="0" fontId="3" fillId="0" borderId="19"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14" fillId="18" borderId="17" xfId="2" applyNumberFormat="1" applyFont="1" applyFill="1" applyBorder="1" applyAlignment="1">
      <alignment horizontal="center" vertical="center" wrapText="1"/>
    </xf>
    <xf numFmtId="0" fontId="3" fillId="0" borderId="16" xfId="0" applyFont="1" applyBorder="1" applyAlignment="1">
      <alignment vertical="center" wrapText="1"/>
    </xf>
    <xf numFmtId="0" fontId="14" fillId="18" borderId="21" xfId="2" applyNumberFormat="1" applyFont="1" applyFill="1" applyBorder="1" applyAlignment="1">
      <alignment horizontal="center" vertical="center" wrapText="1"/>
    </xf>
    <xf numFmtId="0" fontId="14" fillId="18" borderId="16" xfId="2" applyNumberFormat="1" applyFont="1" applyFill="1" applyBorder="1" applyAlignment="1">
      <alignment horizontal="center" vertical="center" wrapText="1"/>
    </xf>
    <xf numFmtId="0" fontId="3" fillId="0" borderId="20" xfId="0" applyFont="1" applyBorder="1" applyAlignment="1">
      <alignment vertical="center" wrapText="1"/>
    </xf>
    <xf numFmtId="0" fontId="3" fillId="0" borderId="22" xfId="0" applyFont="1" applyBorder="1" applyAlignment="1">
      <alignment vertical="center" wrapText="1"/>
    </xf>
    <xf numFmtId="0" fontId="3" fillId="0" borderId="17" xfId="0" applyFont="1" applyBorder="1" applyAlignment="1">
      <alignment horizontal="center" vertical="center" wrapText="1"/>
    </xf>
    <xf numFmtId="0" fontId="14" fillId="18" borderId="19" xfId="2" applyNumberFormat="1" applyFont="1" applyFill="1" applyBorder="1" applyAlignment="1">
      <alignment horizontal="center" vertical="center" wrapText="1"/>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164" fontId="0" fillId="2" borderId="0" xfId="0" applyNumberFormat="1" applyFill="1" applyAlignment="1">
      <alignment vertical="center"/>
    </xf>
    <xf numFmtId="0" fontId="18" fillId="0" borderId="0" xfId="0" quotePrefix="1" applyNumberFormat="1" applyFont="1" applyAlignment="1" applyProtection="1">
      <alignment horizontal="left" vertical="top" wrapText="1"/>
    </xf>
    <xf numFmtId="0" fontId="12" fillId="0" borderId="0" xfId="0" quotePrefix="1" applyNumberFormat="1" applyFont="1" applyAlignment="1" applyProtection="1">
      <alignment horizontal="left" vertical="top" wrapText="1"/>
    </xf>
    <xf numFmtId="49" fontId="8" fillId="6" borderId="0" xfId="2" applyNumberFormat="1" applyFont="1" applyFill="1" applyAlignment="1" applyProtection="1">
      <alignment horizontal="left" vertical="center" wrapText="1"/>
      <protection locked="0"/>
    </xf>
    <xf numFmtId="0" fontId="3" fillId="0" borderId="0" xfId="0" quotePrefix="1" applyFont="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14" fillId="6" borderId="1" xfId="2" applyNumberFormat="1" applyFont="1" applyFill="1" applyBorder="1" applyAlignment="1">
      <alignment horizontal="center" vertical="center" wrapText="1"/>
    </xf>
    <xf numFmtId="174" fontId="19" fillId="20" borderId="4" xfId="0" applyNumberFormat="1" applyFont="1" applyFill="1" applyBorder="1" applyAlignment="1" applyProtection="1">
      <alignment horizontal="center" vertical="center"/>
      <protection locked="0"/>
    </xf>
    <xf numFmtId="174" fontId="19" fillId="20" borderId="6"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7" borderId="4" xfId="0" applyFont="1" applyFill="1" applyBorder="1" applyAlignment="1" applyProtection="1">
      <alignment horizontal="center" vertical="center" wrapText="1"/>
      <protection locked="0"/>
    </xf>
    <xf numFmtId="0" fontId="4" fillId="7" borderId="6" xfId="0"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3" fillId="0" borderId="17" xfId="0" applyFont="1" applyFill="1" applyBorder="1" applyAlignment="1">
      <alignment horizontal="center" vertical="center" wrapText="1"/>
    </xf>
    <xf numFmtId="0" fontId="3" fillId="0" borderId="16"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4" fillId="19" borderId="4" xfId="0" applyFont="1" applyFill="1" applyBorder="1" applyAlignment="1" applyProtection="1">
      <alignment horizontal="center" vertical="center" wrapText="1"/>
      <protection locked="0"/>
    </xf>
    <xf numFmtId="0" fontId="24" fillId="19" borderId="5"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3" fillId="2" borderId="10" xfId="7" quotePrefix="1" applyFont="1" applyFill="1" applyBorder="1" applyAlignment="1">
      <alignment horizontal="left" vertical="center" wrapText="1"/>
    </xf>
    <xf numFmtId="0" fontId="3" fillId="2" borderId="10" xfId="0" quotePrefix="1" applyFont="1" applyFill="1" applyBorder="1" applyAlignment="1">
      <alignment horizontal="left" vertical="center" wrapText="1"/>
    </xf>
    <xf numFmtId="0" fontId="3" fillId="0" borderId="17" xfId="0" applyFont="1" applyBorder="1" applyAlignment="1">
      <alignment horizontal="center" vertical="center" wrapText="1"/>
    </xf>
    <xf numFmtId="0" fontId="4" fillId="7" borderId="13" xfId="0" applyFont="1" applyFill="1" applyBorder="1" applyAlignment="1" applyProtection="1">
      <alignment horizontal="center" vertical="center" wrapText="1"/>
      <protection locked="0"/>
    </xf>
    <xf numFmtId="0" fontId="4" fillId="7" borderId="0" xfId="0" applyFont="1" applyFill="1" applyBorder="1" applyAlignment="1" applyProtection="1">
      <alignment horizontal="center" vertical="center" wrapText="1"/>
      <protection locked="0"/>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14" fillId="6" borderId="4" xfId="2" applyNumberFormat="1" applyFont="1" applyFill="1" applyBorder="1" applyAlignment="1">
      <alignment horizontal="center" vertical="center" wrapText="1"/>
    </xf>
    <xf numFmtId="0" fontId="14" fillId="6" borderId="5" xfId="2" applyNumberFormat="1" applyFont="1" applyFill="1" applyBorder="1" applyAlignment="1">
      <alignment horizontal="center" vertical="center" wrapText="1"/>
    </xf>
    <xf numFmtId="0" fontId="14" fillId="6" borderId="6" xfId="2" applyNumberFormat="1" applyFont="1" applyFill="1" applyBorder="1" applyAlignment="1">
      <alignment horizontal="center" vertical="center" wrapText="1"/>
    </xf>
    <xf numFmtId="0" fontId="4" fillId="7" borderId="5" xfId="0" applyFont="1" applyFill="1" applyBorder="1" applyAlignment="1" applyProtection="1">
      <alignment horizontal="center" vertical="center" wrapText="1"/>
      <protection locked="0"/>
    </xf>
    <xf numFmtId="0" fontId="2" fillId="0" borderId="1" xfId="0" applyFont="1" applyBorder="1" applyAlignment="1">
      <alignment wrapText="1"/>
    </xf>
    <xf numFmtId="0" fontId="0" fillId="0" borderId="1" xfId="0" applyBorder="1" applyAlignment="1"/>
    <xf numFmtId="0" fontId="4" fillId="7" borderId="1" xfId="0" applyFont="1" applyFill="1" applyBorder="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wrapText="1"/>
    </xf>
    <xf numFmtId="0" fontId="4" fillId="0" borderId="1" xfId="0" applyFont="1" applyBorder="1" applyAlignment="1"/>
    <xf numFmtId="0" fontId="0" fillId="0" borderId="1" xfId="0" applyBorder="1" applyAlignment="1">
      <alignment vertical="top" wrapText="1"/>
    </xf>
    <xf numFmtId="0" fontId="14" fillId="6" borderId="1" xfId="2" applyNumberFormat="1" applyFont="1" applyFill="1" applyBorder="1" applyAlignment="1" applyProtection="1">
      <alignment horizontal="center" vertical="center" wrapText="1"/>
    </xf>
    <xf numFmtId="49" fontId="14" fillId="11" borderId="4" xfId="2" quotePrefix="1" applyNumberFormat="1" applyFont="1" applyFill="1" applyBorder="1" applyAlignment="1" applyProtection="1">
      <alignment horizontal="left" vertical="center" wrapText="1"/>
      <protection hidden="1"/>
    </xf>
    <xf numFmtId="49" fontId="14" fillId="11" borderId="5" xfId="2" quotePrefix="1" applyNumberFormat="1" applyFont="1" applyFill="1" applyBorder="1" applyAlignment="1" applyProtection="1">
      <alignment horizontal="left" vertical="center" wrapText="1"/>
      <protection hidden="1"/>
    </xf>
    <xf numFmtId="0" fontId="4" fillId="0" borderId="23"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3" fillId="0" borderId="20" xfId="0" applyFont="1" applyFill="1" applyBorder="1" applyAlignment="1">
      <alignment horizontal="left" vertical="center" wrapText="1"/>
    </xf>
    <xf numFmtId="0" fontId="4" fillId="7" borderId="7"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4" fillId="6" borderId="4" xfId="2" quotePrefix="1" applyNumberFormat="1" applyFont="1" applyFill="1" applyBorder="1" applyAlignment="1">
      <alignment horizontal="left" vertical="center" wrapText="1"/>
    </xf>
    <xf numFmtId="0" fontId="14" fillId="6" borderId="5" xfId="2" quotePrefix="1" applyNumberFormat="1" applyFont="1" applyFill="1" applyBorder="1" applyAlignment="1">
      <alignment horizontal="left" vertical="center" wrapText="1"/>
    </xf>
    <xf numFmtId="0" fontId="14" fillId="6" borderId="5" xfId="2" applyNumberFormat="1" applyFont="1" applyFill="1" applyBorder="1" applyAlignment="1">
      <alignment horizontal="left" vertical="center" wrapText="1"/>
    </xf>
    <xf numFmtId="0" fontId="14" fillId="6" borderId="6" xfId="2" applyNumberFormat="1" applyFont="1" applyFill="1" applyBorder="1" applyAlignment="1">
      <alignment horizontal="left" vertical="center" wrapText="1"/>
    </xf>
    <xf numFmtId="0" fontId="14" fillId="6" borderId="9" xfId="2" applyNumberFormat="1" applyFont="1" applyFill="1" applyBorder="1" applyAlignment="1">
      <alignment horizontal="center" vertical="center" wrapText="1"/>
    </xf>
    <xf numFmtId="0" fontId="14"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49" fontId="14" fillId="6" borderId="4" xfId="2" applyNumberFormat="1" applyFont="1" applyFill="1" applyBorder="1" applyAlignment="1">
      <alignment horizontal="center" vertical="center" wrapText="1"/>
    </xf>
    <xf numFmtId="49" fontId="14" fillId="6" borderId="5" xfId="2" applyNumberFormat="1" applyFont="1" applyFill="1" applyBorder="1" applyAlignment="1">
      <alignment horizontal="center" vertical="center" wrapText="1"/>
    </xf>
    <xf numFmtId="0" fontId="11" fillId="0" borderId="0" xfId="4" applyFont="1" applyFill="1" applyAlignment="1" applyProtection="1">
      <alignment horizontal="left" vertical="center"/>
    </xf>
  </cellXfs>
  <cellStyles count="9">
    <cellStyle name="Comma 2" xfId="8"/>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_Sheet1" xfId="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7</xdr:col>
      <xdr:colOff>752475</xdr:colOff>
      <xdr:row>29</xdr:row>
      <xdr:rowOff>152399</xdr:rowOff>
    </xdr:to>
    <xdr:sp macro="" textlink="">
      <xdr:nvSpPr>
        <xdr:cNvPr id="2" name="Rectangle 1"/>
        <xdr:cNvSpPr/>
      </xdr:nvSpPr>
      <xdr:spPr>
        <a:xfrm>
          <a:off x="0" y="342899"/>
          <a:ext cx="10220325" cy="4676775"/>
        </a:xfrm>
        <a:prstGeom prst="rect">
          <a:avLst/>
        </a:prstGeom>
        <a:solidFill>
          <a:srgbClr val="FFFF00"/>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000" b="1">
              <a:solidFill>
                <a:sysClr val="windowText" lastClr="000000"/>
              </a:solidFill>
            </a:rPr>
            <a:t>Notes:</a:t>
          </a:r>
        </a:p>
        <a:p>
          <a:r>
            <a:rPr lang="en-GB" sz="1100">
              <a:solidFill>
                <a:sysClr val="windowText" lastClr="000000"/>
              </a:solidFill>
              <a:effectLst/>
              <a:latin typeface="+mn-lt"/>
              <a:ea typeface="+mn-ea"/>
              <a:cs typeface="+mn-cs"/>
            </a:rPr>
            <a:t>There are a few governing rules that should be applied:</a:t>
          </a:r>
        </a:p>
        <a:p>
          <a:endParaRPr lang="en-GB" sz="1100">
            <a:solidFill>
              <a:sysClr val="windowText" lastClr="000000"/>
            </a:solidFill>
            <a:effectLst/>
            <a:latin typeface="+mn-lt"/>
            <a:ea typeface="+mn-ea"/>
            <a:cs typeface="+mn-cs"/>
          </a:endParaRPr>
        </a:p>
        <a:p>
          <a:r>
            <a:rPr lang="en-GB" sz="1100">
              <a:solidFill>
                <a:sysClr val="windowText" lastClr="000000"/>
              </a:solidFill>
              <a:effectLst/>
              <a:latin typeface="+mn-lt"/>
              <a:ea typeface="+mn-ea"/>
              <a:cs typeface="+mn-cs"/>
            </a:rPr>
            <a:t>Specific notes for application to WPD areas:</a:t>
          </a:r>
        </a:p>
        <a:p>
          <a:pPr lvl="1"/>
          <a:r>
            <a:rPr lang="en-GB" sz="11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11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1100">
            <a:solidFill>
              <a:sysClr val="windowText" lastClr="000000"/>
            </a:solidFill>
            <a:effectLst/>
            <a:latin typeface="+mn-lt"/>
            <a:ea typeface="+mn-ea"/>
            <a:cs typeface="+mn-cs"/>
          </a:endParaRPr>
        </a:p>
        <a:p>
          <a:r>
            <a:rPr lang="en-GB" sz="1100">
              <a:solidFill>
                <a:sysClr val="windowText" lastClr="000000"/>
              </a:solidFill>
              <a:effectLst/>
              <a:latin typeface="+mn-lt"/>
              <a:ea typeface="+mn-ea"/>
              <a:cs typeface="+mn-cs"/>
            </a:rPr>
            <a:t>Otherwise the following rules apply to the remaining DNO areas…</a:t>
          </a:r>
        </a:p>
        <a:p>
          <a:pPr lvl="1"/>
          <a:r>
            <a:rPr lang="en-GB" sz="1100">
              <a:solidFill>
                <a:sysClr val="windowText" lastClr="000000"/>
              </a:solidFill>
              <a:effectLst/>
              <a:latin typeface="+mn-lt"/>
              <a:ea typeface="+mn-ea"/>
              <a:cs typeface="+mn-cs"/>
            </a:rPr>
            <a:t>1, G and U should be applied straight to the appropriate SSC/TPRs, to identify generation and UMS tariffs.</a:t>
          </a:r>
        </a:p>
        <a:p>
          <a:pPr lvl="1"/>
          <a:r>
            <a:rPr lang="en-GB" sz="1100">
              <a:solidFill>
                <a:sysClr val="windowText" lastClr="000000"/>
              </a:solidFill>
              <a:effectLst/>
              <a:latin typeface="+mn-lt"/>
              <a:ea typeface="+mn-ea"/>
              <a:cs typeface="+mn-cs"/>
            </a:rPr>
            <a:t>Then considering the SSC/TPRs alongside the PC.</a:t>
          </a:r>
        </a:p>
        <a:p>
          <a:pPr lvl="1"/>
          <a:r>
            <a:rPr lang="en-GB" sz="1100">
              <a:solidFill>
                <a:sysClr val="windowText" lastClr="000000"/>
              </a:solidFill>
              <a:effectLst/>
              <a:latin typeface="+mn-lt"/>
              <a:ea typeface="+mn-ea"/>
              <a:cs typeface="+mn-cs"/>
            </a:rPr>
            <a:t>2, PC1s should be labelled Domestic Unrestricted.</a:t>
          </a:r>
        </a:p>
        <a:p>
          <a:pPr lvl="1"/>
          <a:r>
            <a:rPr lang="en-GB" sz="1100">
              <a:solidFill>
                <a:sysClr val="windowText" lastClr="000000"/>
              </a:solidFill>
              <a:effectLst/>
              <a:latin typeface="+mn-lt"/>
              <a:ea typeface="+mn-ea"/>
              <a:cs typeface="+mn-cs"/>
            </a:rPr>
            <a:t>3, PC2s with a SSCs with O should be labelled Domestic Off Peak.</a:t>
          </a:r>
        </a:p>
        <a:p>
          <a:pPr lvl="1"/>
          <a:r>
            <a:rPr lang="en-GB" sz="1100">
              <a:solidFill>
                <a:sysClr val="windowText" lastClr="000000"/>
              </a:solidFill>
              <a:effectLst/>
              <a:latin typeface="+mn-lt"/>
              <a:ea typeface="+mn-ea"/>
              <a:cs typeface="+mn-cs"/>
            </a:rPr>
            <a:t>4, Remaining PC2s should be labelled Domestic Two Rate with the unit as 1 or 2 as detailed.</a:t>
          </a:r>
        </a:p>
        <a:p>
          <a:pPr lvl="1"/>
          <a:r>
            <a:rPr lang="en-GB" sz="1100">
              <a:solidFill>
                <a:sysClr val="windowText" lastClr="000000"/>
              </a:solidFill>
              <a:effectLst/>
              <a:latin typeface="+mn-lt"/>
              <a:ea typeface="+mn-ea"/>
              <a:cs typeface="+mn-cs"/>
            </a:rPr>
            <a:t>5, PC3s should be labelled Small Non Domestic Unrestricted.</a:t>
          </a:r>
        </a:p>
        <a:p>
          <a:pPr lvl="1"/>
          <a:r>
            <a:rPr lang="en-GB" sz="1100">
              <a:solidFill>
                <a:sysClr val="windowText" lastClr="000000"/>
              </a:solidFill>
              <a:effectLst/>
              <a:latin typeface="+mn-lt"/>
              <a:ea typeface="+mn-ea"/>
              <a:cs typeface="+mn-cs"/>
            </a:rPr>
            <a:t>6, PC4s with a SSCs with O should be labelled Small Non Domestic Off Peak.</a:t>
          </a:r>
        </a:p>
        <a:p>
          <a:pPr lvl="1"/>
          <a:r>
            <a:rPr lang="en-GB" sz="1100">
              <a:solidFill>
                <a:sysClr val="windowText" lastClr="000000"/>
              </a:solidFill>
              <a:effectLst/>
              <a:latin typeface="+mn-lt"/>
              <a:ea typeface="+mn-ea"/>
              <a:cs typeface="+mn-cs"/>
            </a:rPr>
            <a:t>7, Remaining PC4s should be labelled Small Non Domestic Two Rate with the unit as 1 or 2 as detailed.</a:t>
          </a:r>
        </a:p>
        <a:p>
          <a:pPr lvl="1"/>
          <a:r>
            <a:rPr lang="en-GB" sz="11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1100">
              <a:solidFill>
                <a:sysClr val="windowText" lastClr="000000"/>
              </a:solidFill>
              <a:effectLst/>
              <a:latin typeface="+mn-lt"/>
              <a:ea typeface="+mn-ea"/>
              <a:cs typeface="+mn-cs"/>
            </a:rPr>
            <a:t> </a:t>
          </a:r>
        </a:p>
        <a:p>
          <a:r>
            <a:rPr lang="en-GB" sz="1100">
              <a:solidFill>
                <a:sysClr val="windowText" lastClr="000000"/>
              </a:solidFill>
              <a:effectLst/>
              <a:latin typeface="+mn-lt"/>
              <a:ea typeface="+mn-ea"/>
              <a:cs typeface="+mn-cs"/>
            </a:rPr>
            <a:t>Common decode:</a:t>
          </a:r>
        </a:p>
        <a:p>
          <a:pPr lvl="1"/>
          <a:r>
            <a:rPr lang="en-GB" sz="1100">
              <a:solidFill>
                <a:sysClr val="windowText" lastClr="000000"/>
              </a:solidFill>
              <a:effectLst/>
              <a:latin typeface="+mn-lt"/>
              <a:ea typeface="+mn-ea"/>
              <a:cs typeface="+mn-cs"/>
            </a:rPr>
            <a:t>1: Unit 1 (Day)</a:t>
          </a:r>
        </a:p>
        <a:p>
          <a:pPr lvl="1"/>
          <a:r>
            <a:rPr lang="en-GB" sz="1100">
              <a:solidFill>
                <a:sysClr val="windowText" lastClr="000000"/>
              </a:solidFill>
              <a:effectLst/>
              <a:latin typeface="+mn-lt"/>
              <a:ea typeface="+mn-ea"/>
              <a:cs typeface="+mn-cs"/>
            </a:rPr>
            <a:t>2: Unit 2 (Night)</a:t>
          </a:r>
        </a:p>
        <a:p>
          <a:pPr lvl="1"/>
          <a:r>
            <a:rPr lang="en-GB" sz="1100">
              <a:solidFill>
                <a:sysClr val="windowText" lastClr="000000"/>
              </a:solidFill>
              <a:effectLst/>
              <a:latin typeface="+mn-lt"/>
              <a:ea typeface="+mn-ea"/>
              <a:cs typeface="+mn-cs"/>
            </a:rPr>
            <a:t>O: Off Peak</a:t>
          </a:r>
        </a:p>
        <a:p>
          <a:pPr lvl="1"/>
          <a:r>
            <a:rPr lang="en-GB" sz="1100">
              <a:solidFill>
                <a:sysClr val="windowText" lastClr="000000"/>
              </a:solidFill>
              <a:effectLst/>
              <a:latin typeface="+mn-lt"/>
              <a:ea typeface="+mn-ea"/>
              <a:cs typeface="+mn-cs"/>
            </a:rPr>
            <a:t>G: Generation</a:t>
          </a:r>
        </a:p>
        <a:p>
          <a:pPr lvl="1"/>
          <a:r>
            <a:rPr lang="en-GB" sz="1100">
              <a:solidFill>
                <a:sysClr val="windowText" lastClr="000000"/>
              </a:solidFill>
              <a:effectLst/>
              <a:latin typeface="+mn-lt"/>
              <a:ea typeface="+mn-ea"/>
              <a:cs typeface="+mn-cs"/>
            </a:rPr>
            <a:t>U: UMS</a:t>
          </a:r>
        </a:p>
        <a:p>
          <a:pPr lvl="1"/>
          <a:r>
            <a:rPr lang="en-GB" sz="1100">
              <a:solidFill>
                <a:sysClr val="windowText" lastClr="000000"/>
              </a:solidFill>
              <a:effectLst/>
              <a:latin typeface="+mn-lt"/>
              <a:ea typeface="+mn-ea"/>
              <a:cs typeface="+mn-cs"/>
            </a:rPr>
            <a:t>Unsupported: WPD South West (SWEB) or South Wales (SWAE) default TPRs applied</a:t>
          </a:r>
        </a:p>
        <a:p>
          <a:pPr lvl="1"/>
          <a:r>
            <a:rPr lang="en-GB" sz="1100">
              <a:solidFill>
                <a:sysClr val="windowText" lastClr="000000"/>
              </a:solidFill>
              <a:effectLst/>
              <a:latin typeface="+mn-lt"/>
              <a:ea typeface="+mn-ea"/>
              <a:cs typeface="+mn-cs"/>
            </a:rPr>
            <a:t>EMEB or MIDE only: only exists in those areas (either or both) as delinked.</a:t>
          </a:r>
        </a:p>
        <a:p>
          <a:pPr algn="l"/>
          <a:endParaRPr lang="en-GB" sz="11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showGridLines="0" topLeftCell="A7" zoomScaleNormal="100" zoomScaleSheetLayoutView="100" workbookViewId="0">
      <selection activeCell="E5" sqref="E5"/>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28"/>
      <c r="B1" s="28"/>
      <c r="C1" s="28"/>
      <c r="D1" s="28"/>
      <c r="E1" s="28"/>
    </row>
    <row r="2" spans="1:9" ht="16.5" x14ac:dyDescent="0.2">
      <c r="A2" s="131" t="s">
        <v>569</v>
      </c>
      <c r="B2" s="127"/>
      <c r="C2" s="127"/>
      <c r="D2" s="127"/>
      <c r="E2" s="127"/>
    </row>
    <row r="3" spans="1:9" ht="15" x14ac:dyDescent="0.2">
      <c r="A3" s="132"/>
      <c r="B3" s="128" t="s">
        <v>570</v>
      </c>
      <c r="C3" s="128" t="s">
        <v>88</v>
      </c>
      <c r="D3" s="128" t="s">
        <v>96</v>
      </c>
      <c r="E3" s="128" t="s">
        <v>95</v>
      </c>
    </row>
    <row r="4" spans="1:9" ht="30" x14ac:dyDescent="0.2">
      <c r="A4" s="129" t="s">
        <v>569</v>
      </c>
      <c r="B4" s="35" t="s">
        <v>1079</v>
      </c>
      <c r="C4" s="35" t="s">
        <v>1080</v>
      </c>
      <c r="D4" s="35" t="s">
        <v>1081</v>
      </c>
      <c r="E4" s="35" t="s">
        <v>2121</v>
      </c>
    </row>
    <row r="5" spans="1:9" x14ac:dyDescent="0.2">
      <c r="A5" s="127"/>
      <c r="B5" s="127"/>
      <c r="C5" s="127"/>
      <c r="D5" s="127"/>
      <c r="E5" s="127"/>
    </row>
    <row r="6" spans="1:9" ht="16.5" x14ac:dyDescent="0.2">
      <c r="A6" s="131" t="s">
        <v>89</v>
      </c>
      <c r="B6" s="127"/>
      <c r="C6" s="127"/>
      <c r="D6" s="127"/>
      <c r="E6" s="127"/>
    </row>
    <row r="7" spans="1:9" ht="15" x14ac:dyDescent="0.2">
      <c r="A7" s="133" t="s">
        <v>90</v>
      </c>
      <c r="B7" s="194" t="s">
        <v>91</v>
      </c>
      <c r="C7" s="194"/>
      <c r="D7" s="194"/>
      <c r="E7" s="194"/>
    </row>
    <row r="8" spans="1:9" ht="30" customHeight="1" x14ac:dyDescent="0.2">
      <c r="A8" s="138" t="s">
        <v>521</v>
      </c>
      <c r="B8" s="193" t="s">
        <v>93</v>
      </c>
      <c r="C8" s="193"/>
      <c r="D8" s="193"/>
      <c r="E8" s="193"/>
    </row>
    <row r="9" spans="1:9" ht="30" customHeight="1" x14ac:dyDescent="0.2">
      <c r="A9" s="138" t="s">
        <v>522</v>
      </c>
      <c r="B9" s="193"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(South West) plc' area.</v>
      </c>
      <c r="C9" s="193"/>
      <c r="D9" s="193"/>
      <c r="E9" s="193"/>
    </row>
    <row r="10" spans="1:9" ht="30" customHeight="1" x14ac:dyDescent="0.2">
      <c r="A10" s="138" t="s">
        <v>523</v>
      </c>
      <c r="B10" s="193" t="s">
        <v>94</v>
      </c>
      <c r="C10" s="193"/>
      <c r="D10" s="193"/>
      <c r="E10" s="193"/>
    </row>
    <row r="11" spans="1:9" ht="61.5" customHeight="1" x14ac:dyDescent="0.2">
      <c r="A11" s="138" t="s">
        <v>524</v>
      </c>
      <c r="B11" s="193" t="str">
        <f>"Annex 4 contains charges that are levied on the owner of an embedded network within "&amp;B4&amp;" area. "&amp;F11</f>
        <v>Annex 4 contains charges that are levied on the owner of an embedded network within Western Power Distribution (South West)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3"/>
      <c r="D11" s="193"/>
      <c r="E11" s="193"/>
      <c r="F11" s="192" t="s">
        <v>517</v>
      </c>
      <c r="G11" s="192"/>
      <c r="H11" s="192"/>
      <c r="I11" s="192"/>
    </row>
    <row r="12" spans="1:9" ht="35.25" customHeight="1" x14ac:dyDescent="0.2">
      <c r="A12" s="138" t="s">
        <v>202</v>
      </c>
      <c r="B12" s="193" t="s">
        <v>518</v>
      </c>
      <c r="C12" s="193"/>
      <c r="D12" s="193"/>
      <c r="E12" s="193"/>
    </row>
    <row r="13" spans="1:9" ht="33.75" customHeight="1" x14ac:dyDescent="0.2">
      <c r="A13" s="138" t="s">
        <v>520</v>
      </c>
      <c r="B13" s="193" t="str">
        <f>"Annex 6 contains the charges to new Designated EHV Properties and charges applied to LDNOs with new Designated EHV Properties/end-users embedded in networks within " &amp;B4 &amp;" area."</f>
        <v>Annex 6 contains the charges to new Designated EHV Properties and charges applied to LDNOs with new Designated EHV Properties/end-users embedded in networks within Western Power Distribution (South West) plc area.</v>
      </c>
      <c r="C13" s="193"/>
      <c r="D13" s="193"/>
      <c r="E13" s="193"/>
    </row>
    <row r="14" spans="1:9" ht="29.25" customHeight="1" x14ac:dyDescent="0.2">
      <c r="A14" s="138" t="s">
        <v>487</v>
      </c>
      <c r="B14" s="193" t="s">
        <v>519</v>
      </c>
      <c r="C14" s="193"/>
      <c r="D14" s="193"/>
      <c r="E14" s="193"/>
    </row>
    <row r="15" spans="1:9" ht="30" customHeight="1" x14ac:dyDescent="0.2">
      <c r="A15" s="138" t="s">
        <v>482</v>
      </c>
      <c r="B15" s="193" t="s">
        <v>483</v>
      </c>
      <c r="C15" s="193"/>
      <c r="D15" s="193"/>
      <c r="E15" s="193"/>
    </row>
    <row r="16" spans="1:9" x14ac:dyDescent="0.2">
      <c r="A16" s="127"/>
      <c r="B16" s="127"/>
      <c r="C16" s="127"/>
      <c r="D16" s="127"/>
      <c r="E16" s="127"/>
    </row>
    <row r="17" spans="1:5" ht="15" x14ac:dyDescent="0.2">
      <c r="A17" s="134" t="s">
        <v>104</v>
      </c>
      <c r="B17" s="127"/>
      <c r="C17" s="127"/>
      <c r="D17" s="127"/>
      <c r="E17" s="127"/>
    </row>
    <row r="18" spans="1:5" ht="15" x14ac:dyDescent="0.2">
      <c r="A18" s="133"/>
      <c r="B18" s="194"/>
      <c r="C18" s="194"/>
      <c r="D18" s="194"/>
      <c r="E18" s="194"/>
    </row>
    <row r="19" spans="1:5" ht="32.25" customHeight="1" x14ac:dyDescent="0.2">
      <c r="A19" s="195" t="s">
        <v>603</v>
      </c>
      <c r="B19" s="196"/>
      <c r="C19" s="196"/>
      <c r="D19" s="196"/>
      <c r="E19" s="196"/>
    </row>
    <row r="20" spans="1:5" x14ac:dyDescent="0.2">
      <c r="A20" s="127"/>
      <c r="B20" s="127"/>
      <c r="C20" s="127"/>
      <c r="D20" s="127"/>
      <c r="E20" s="127"/>
    </row>
    <row r="21" spans="1:5" ht="15" x14ac:dyDescent="0.2">
      <c r="A21" s="135" t="s">
        <v>105</v>
      </c>
      <c r="B21" s="127"/>
      <c r="C21" s="127"/>
      <c r="D21" s="127"/>
      <c r="E21" s="127"/>
    </row>
    <row r="22" spans="1:5" ht="15" x14ac:dyDescent="0.2">
      <c r="A22" s="130"/>
      <c r="B22" s="194"/>
      <c r="C22" s="194"/>
      <c r="D22" s="194"/>
      <c r="E22" s="194"/>
    </row>
    <row r="23" spans="1:5" ht="49.5" customHeight="1" x14ac:dyDescent="0.2">
      <c r="A23" s="195" t="s">
        <v>525</v>
      </c>
      <c r="B23" s="196"/>
      <c r="C23" s="196"/>
      <c r="D23" s="196"/>
      <c r="E23" s="196"/>
    </row>
  </sheetData>
  <customSheetViews>
    <customSheetView guid="{5032A364-B81A-48DA-88DA-AB3B86B47EE9}">
      <selection activeCell="A12" sqref="A12"/>
      <pageMargins left="0.7" right="0.7" top="0.75" bottom="0.75" header="0.3" footer="0.3"/>
    </customSheetView>
  </customSheetViews>
  <mergeCells count="14">
    <mergeCell ref="A23:E23"/>
    <mergeCell ref="B12:E12"/>
    <mergeCell ref="B14:E14"/>
    <mergeCell ref="B13:E13"/>
    <mergeCell ref="B7:E7"/>
    <mergeCell ref="B8:E8"/>
    <mergeCell ref="B9:E9"/>
    <mergeCell ref="B10:E10"/>
    <mergeCell ref="B11:E11"/>
    <mergeCell ref="F11:I11"/>
    <mergeCell ref="B15:E15"/>
    <mergeCell ref="B18:E18"/>
    <mergeCell ref="A19:E19"/>
    <mergeCell ref="B22:E22"/>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6"/>
  <sheetViews>
    <sheetView zoomScale="70" zoomScaleNormal="70" zoomScaleSheetLayoutView="100" workbookViewId="0">
      <selection activeCell="C4" sqref="C4:D530"/>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92</v>
      </c>
      <c r="B1" s="3"/>
      <c r="C1" s="2"/>
      <c r="E1" s="10"/>
      <c r="F1" s="4"/>
      <c r="G1" s="4"/>
    </row>
    <row r="2" spans="1:7" s="11" customFormat="1" ht="22.5" customHeight="1" x14ac:dyDescent="0.2">
      <c r="A2" s="254" t="str">
        <f>Overview!B4&amp; " - Effective from "&amp;Overview!D4&amp;" - "&amp;Overview!E4&amp;" Nodal/Zonal charges"</f>
        <v>Western Power Distribution (South West) plc - Effective from 1 April 2014 - Final Nodal/Zonal charges</v>
      </c>
      <c r="B2" s="255"/>
      <c r="C2" s="255"/>
      <c r="D2" s="255"/>
    </row>
    <row r="3" spans="1:7" ht="60.75" customHeight="1" x14ac:dyDescent="0.2">
      <c r="A3" s="24" t="s">
        <v>568</v>
      </c>
      <c r="B3" s="24" t="s">
        <v>54</v>
      </c>
      <c r="C3" s="24" t="s">
        <v>498</v>
      </c>
      <c r="D3" s="24" t="s">
        <v>499</v>
      </c>
    </row>
    <row r="4" spans="1:7" ht="21.75" customHeight="1" x14ac:dyDescent="0.2">
      <c r="A4" s="7" t="s">
        <v>1586</v>
      </c>
      <c r="B4" s="8"/>
      <c r="C4" s="190">
        <v>0.58981734384885121</v>
      </c>
      <c r="D4" s="190">
        <v>5.1485619868866115</v>
      </c>
    </row>
    <row r="5" spans="1:7" ht="21.75" customHeight="1" x14ac:dyDescent="0.2">
      <c r="A5" s="7" t="s">
        <v>1587</v>
      </c>
      <c r="B5" s="8"/>
      <c r="C5" s="190">
        <v>3.6424586664105365</v>
      </c>
      <c r="D5" s="190">
        <v>0.13402511517332735</v>
      </c>
    </row>
    <row r="6" spans="1:7" ht="21.75" customHeight="1" x14ac:dyDescent="0.2">
      <c r="A6" s="7" t="s">
        <v>1588</v>
      </c>
      <c r="B6" s="8"/>
      <c r="C6" s="190">
        <v>1.8633812486847512</v>
      </c>
      <c r="D6" s="190">
        <v>2.7738891593785886</v>
      </c>
    </row>
    <row r="7" spans="1:7" ht="21.75" customHeight="1" x14ac:dyDescent="0.2">
      <c r="A7" s="7" t="s">
        <v>1589</v>
      </c>
      <c r="B7" s="8"/>
      <c r="C7" s="190">
        <v>1.0431974637756793</v>
      </c>
      <c r="D7" s="190">
        <v>-2.3661943137739117E-3</v>
      </c>
    </row>
    <row r="8" spans="1:7" ht="21.75" customHeight="1" x14ac:dyDescent="0.2">
      <c r="A8" s="7" t="s">
        <v>1590</v>
      </c>
      <c r="B8" s="8"/>
      <c r="C8" s="190">
        <v>5.7063031796724122</v>
      </c>
      <c r="D8" s="190">
        <v>2.865321929696456</v>
      </c>
    </row>
    <row r="9" spans="1:7" ht="21.75" customHeight="1" x14ac:dyDescent="0.2">
      <c r="A9" s="7" t="s">
        <v>1591</v>
      </c>
      <c r="B9" s="8"/>
      <c r="C9" s="190">
        <v>1.704312627645953</v>
      </c>
      <c r="D9" s="190">
        <v>1.2678568388069751</v>
      </c>
    </row>
    <row r="10" spans="1:7" ht="21.75" customHeight="1" x14ac:dyDescent="0.2">
      <c r="A10" s="7" t="s">
        <v>1592</v>
      </c>
      <c r="B10" s="8"/>
      <c r="C10" s="190">
        <v>0</v>
      </c>
      <c r="D10" s="190">
        <v>3.2256754060324537</v>
      </c>
    </row>
    <row r="11" spans="1:7" ht="21.75" customHeight="1" x14ac:dyDescent="0.2">
      <c r="A11" s="7" t="s">
        <v>1593</v>
      </c>
      <c r="B11" s="8"/>
      <c r="C11" s="190">
        <v>3.6232695455425367E-4</v>
      </c>
      <c r="D11" s="190">
        <v>29.069108510211265</v>
      </c>
    </row>
    <row r="12" spans="1:7" ht="21.75" customHeight="1" x14ac:dyDescent="0.2">
      <c r="A12" s="7" t="s">
        <v>1594</v>
      </c>
      <c r="B12" s="8"/>
      <c r="C12" s="190">
        <v>0.99072319916738805</v>
      </c>
      <c r="D12" s="190">
        <v>0.11794386414575055</v>
      </c>
    </row>
    <row r="13" spans="1:7" ht="21.75" customHeight="1" x14ac:dyDescent="0.2">
      <c r="A13" s="7" t="s">
        <v>1595</v>
      </c>
      <c r="B13" s="8"/>
      <c r="C13" s="190">
        <v>0.25211640820267428</v>
      </c>
      <c r="D13" s="190">
        <v>4.994550887866045E-2</v>
      </c>
    </row>
    <row r="14" spans="1:7" ht="21.75" customHeight="1" x14ac:dyDescent="0.2">
      <c r="A14" s="7" t="s">
        <v>1596</v>
      </c>
      <c r="B14" s="8"/>
      <c r="C14" s="190">
        <v>1.8415062100654904</v>
      </c>
      <c r="D14" s="190">
        <v>0.83131436533455727</v>
      </c>
    </row>
    <row r="15" spans="1:7" ht="21.75" customHeight="1" x14ac:dyDescent="0.2">
      <c r="A15" s="7" t="s">
        <v>1597</v>
      </c>
      <c r="B15" s="8"/>
      <c r="C15" s="190">
        <v>0.27413815681089571</v>
      </c>
      <c r="D15" s="190">
        <v>2.3601842546371814</v>
      </c>
    </row>
    <row r="16" spans="1:7" ht="21.75" customHeight="1" x14ac:dyDescent="0.2">
      <c r="A16" s="7" t="s">
        <v>1598</v>
      </c>
      <c r="B16" s="8"/>
      <c r="C16" s="190">
        <v>2.319747237080811</v>
      </c>
      <c r="D16" s="190">
        <v>7.2558358761127234E-2</v>
      </c>
    </row>
    <row r="17" spans="1:4" ht="21.75" customHeight="1" x14ac:dyDescent="0.2">
      <c r="A17" s="7" t="s">
        <v>1599</v>
      </c>
      <c r="B17" s="8"/>
      <c r="C17" s="190">
        <v>0.93170790233780731</v>
      </c>
      <c r="D17" s="190">
        <v>0.8715396730289664</v>
      </c>
    </row>
    <row r="18" spans="1:4" ht="21.75" customHeight="1" x14ac:dyDescent="0.2">
      <c r="A18" s="7" t="s">
        <v>1600</v>
      </c>
      <c r="B18" s="8"/>
      <c r="C18" s="190">
        <v>2.7915495098421133</v>
      </c>
      <c r="D18" s="190">
        <v>9.6286694548966238</v>
      </c>
    </row>
    <row r="19" spans="1:4" ht="21.75" customHeight="1" x14ac:dyDescent="0.2">
      <c r="A19" s="7" t="s">
        <v>1601</v>
      </c>
      <c r="B19" s="8"/>
      <c r="C19" s="190">
        <v>3.7657249432011071</v>
      </c>
      <c r="D19" s="190">
        <v>-0.89548814498390961</v>
      </c>
    </row>
    <row r="20" spans="1:4" ht="21.75" customHeight="1" x14ac:dyDescent="0.2">
      <c r="A20" s="7" t="s">
        <v>1602</v>
      </c>
      <c r="B20" s="8"/>
      <c r="C20" s="190">
        <v>2.1251605057085392</v>
      </c>
      <c r="D20" s="190">
        <v>13.402461481763078</v>
      </c>
    </row>
    <row r="21" spans="1:4" ht="21.75" customHeight="1" x14ac:dyDescent="0.2">
      <c r="A21" s="7" t="s">
        <v>1603</v>
      </c>
      <c r="B21" s="8"/>
      <c r="C21" s="190">
        <v>-0.87311956244172517</v>
      </c>
      <c r="D21" s="190">
        <v>-1.2034959127274168E-2</v>
      </c>
    </row>
    <row r="22" spans="1:4" ht="21.75" customHeight="1" x14ac:dyDescent="0.2">
      <c r="A22" s="7" t="s">
        <v>1604</v>
      </c>
      <c r="B22" s="8"/>
      <c r="C22" s="190">
        <v>2.7120063551389864</v>
      </c>
      <c r="D22" s="190">
        <v>1.9931468544711848</v>
      </c>
    </row>
    <row r="23" spans="1:4" ht="21.75" customHeight="1" x14ac:dyDescent="0.2">
      <c r="A23" s="7" t="s">
        <v>1605</v>
      </c>
      <c r="B23" s="8"/>
      <c r="C23" s="190">
        <v>3.4717736710045446</v>
      </c>
      <c r="D23" s="190">
        <v>2.8084775197095602</v>
      </c>
    </row>
    <row r="24" spans="1:4" ht="21.75" customHeight="1" x14ac:dyDescent="0.2">
      <c r="A24" s="7" t="s">
        <v>1606</v>
      </c>
      <c r="B24" s="8"/>
      <c r="C24" s="190">
        <v>0.48362941524254544</v>
      </c>
      <c r="D24" s="190">
        <v>21.844510904824286</v>
      </c>
    </row>
    <row r="25" spans="1:4" ht="21.75" customHeight="1" x14ac:dyDescent="0.2">
      <c r="A25" s="7" t="s">
        <v>1607</v>
      </c>
      <c r="B25" s="8"/>
      <c r="C25" s="190">
        <v>0.33580796183594791</v>
      </c>
      <c r="D25" s="190">
        <v>2.8030468297319406</v>
      </c>
    </row>
    <row r="26" spans="1:4" ht="21.75" customHeight="1" x14ac:dyDescent="0.2">
      <c r="A26" s="7" t="s">
        <v>1608</v>
      </c>
      <c r="B26" s="8"/>
      <c r="C26" s="190">
        <v>0.51133441575531791</v>
      </c>
      <c r="D26" s="190">
        <v>2.655630577684001</v>
      </c>
    </row>
    <row r="27" spans="1:4" ht="27.75" customHeight="1" x14ac:dyDescent="0.2">
      <c r="A27" s="7" t="s">
        <v>1609</v>
      </c>
      <c r="B27" s="8"/>
      <c r="C27" s="190">
        <v>1.805456374895902</v>
      </c>
      <c r="D27" s="190">
        <v>5.1530452403219629</v>
      </c>
    </row>
    <row r="28" spans="1:4" ht="27.75" customHeight="1" x14ac:dyDescent="0.2">
      <c r="A28" s="7" t="s">
        <v>1610</v>
      </c>
      <c r="B28" s="8"/>
      <c r="C28" s="190">
        <v>1.9387873081764335</v>
      </c>
      <c r="D28" s="190">
        <v>2.7630484193050071</v>
      </c>
    </row>
    <row r="29" spans="1:4" ht="27.75" customHeight="1" x14ac:dyDescent="0.2">
      <c r="A29" s="7" t="s">
        <v>1611</v>
      </c>
      <c r="B29" s="8"/>
      <c r="C29" s="190">
        <v>0.58261766763608014</v>
      </c>
      <c r="D29" s="190">
        <v>2.4780774950923843</v>
      </c>
    </row>
    <row r="30" spans="1:4" ht="27.75" customHeight="1" x14ac:dyDescent="0.2">
      <c r="A30" s="7" t="s">
        <v>1612</v>
      </c>
      <c r="B30" s="8"/>
      <c r="C30" s="190">
        <v>1.6711781306833295</v>
      </c>
      <c r="D30" s="190">
        <v>0.83253048482532765</v>
      </c>
    </row>
    <row r="31" spans="1:4" ht="27.75" customHeight="1" x14ac:dyDescent="0.2">
      <c r="A31" s="7" t="s">
        <v>1613</v>
      </c>
      <c r="B31" s="8"/>
      <c r="C31" s="190">
        <v>0.46925984727142028</v>
      </c>
      <c r="D31" s="190">
        <v>2.7469264532400404</v>
      </c>
    </row>
    <row r="32" spans="1:4" ht="27.75" customHeight="1" x14ac:dyDescent="0.2">
      <c r="A32" s="7" t="s">
        <v>1614</v>
      </c>
      <c r="B32" s="8"/>
      <c r="C32" s="190">
        <v>0.45393299832794748</v>
      </c>
      <c r="D32" s="190">
        <v>2.7669848868343685</v>
      </c>
    </row>
    <row r="33" spans="1:4" ht="27.75" customHeight="1" x14ac:dyDescent="0.2">
      <c r="A33" s="7" t="s">
        <v>1615</v>
      </c>
      <c r="B33" s="8"/>
      <c r="C33" s="190">
        <v>0.20439193452590323</v>
      </c>
      <c r="D33" s="190">
        <v>21.340062273029051</v>
      </c>
    </row>
    <row r="34" spans="1:4" ht="27.75" customHeight="1" x14ac:dyDescent="0.2">
      <c r="A34" s="7" t="s">
        <v>1616</v>
      </c>
      <c r="B34" s="8"/>
      <c r="C34" s="190">
        <v>1.8750987859476347</v>
      </c>
      <c r="D34" s="190">
        <v>0.83602049660017463</v>
      </c>
    </row>
    <row r="35" spans="1:4" ht="27.75" customHeight="1" x14ac:dyDescent="0.2">
      <c r="A35" s="7" t="s">
        <v>1617</v>
      </c>
      <c r="B35" s="8"/>
      <c r="C35" s="190">
        <v>0.9667451453936472</v>
      </c>
      <c r="D35" s="190">
        <v>0.43953780423214123</v>
      </c>
    </row>
    <row r="36" spans="1:4" ht="27.75" customHeight="1" x14ac:dyDescent="0.2">
      <c r="A36" s="7" t="s">
        <v>1618</v>
      </c>
      <c r="B36" s="8"/>
      <c r="C36" s="190">
        <v>1.0167141315552459</v>
      </c>
      <c r="D36" s="190">
        <v>-0.28981860966836559</v>
      </c>
    </row>
    <row r="37" spans="1:4" ht="27.75" customHeight="1" x14ac:dyDescent="0.2">
      <c r="A37" s="7" t="s">
        <v>1619</v>
      </c>
      <c r="B37" s="8"/>
      <c r="C37" s="190">
        <v>1.9146807818607128</v>
      </c>
      <c r="D37" s="190">
        <v>-0.58828093881870669</v>
      </c>
    </row>
    <row r="38" spans="1:4" ht="27.75" customHeight="1" x14ac:dyDescent="0.2">
      <c r="A38" s="7" t="s">
        <v>1620</v>
      </c>
      <c r="B38" s="8"/>
      <c r="C38" s="190">
        <v>0.29145494906769648</v>
      </c>
      <c r="D38" s="190">
        <v>-0.35592283744246145</v>
      </c>
    </row>
    <row r="39" spans="1:4" ht="27.75" customHeight="1" x14ac:dyDescent="0.2">
      <c r="A39" s="7" t="s">
        <v>1621</v>
      </c>
      <c r="B39" s="8"/>
      <c r="C39" s="190">
        <v>1.8362983441300633</v>
      </c>
      <c r="D39" s="190">
        <v>0.82972901174299774</v>
      </c>
    </row>
    <row r="40" spans="1:4" ht="27.75" customHeight="1" x14ac:dyDescent="0.2">
      <c r="A40" s="7" t="s">
        <v>1622</v>
      </c>
      <c r="B40" s="8"/>
      <c r="C40" s="190">
        <v>0.22943933765909638</v>
      </c>
      <c r="D40" s="190">
        <v>-0.23960110238429075</v>
      </c>
    </row>
    <row r="41" spans="1:4" ht="27.75" customHeight="1" x14ac:dyDescent="0.2">
      <c r="A41" s="7" t="s">
        <v>1623</v>
      </c>
      <c r="B41" s="8"/>
      <c r="C41" s="190">
        <v>1.4156612001089004</v>
      </c>
      <c r="D41" s="190">
        <v>1.2572672366117499</v>
      </c>
    </row>
    <row r="42" spans="1:4" ht="27.75" customHeight="1" x14ac:dyDescent="0.2">
      <c r="A42" s="7" t="s">
        <v>1624</v>
      </c>
      <c r="B42" s="8"/>
      <c r="C42" s="190">
        <v>0.28813095992789794</v>
      </c>
      <c r="D42" s="190">
        <v>7.6608482287903512E-2</v>
      </c>
    </row>
    <row r="43" spans="1:4" ht="27.75" customHeight="1" x14ac:dyDescent="0.2">
      <c r="A43" s="7" t="s">
        <v>1625</v>
      </c>
      <c r="B43" s="8"/>
      <c r="C43" s="190">
        <v>2.3174206140278248</v>
      </c>
      <c r="D43" s="190">
        <v>0.73822690546495606</v>
      </c>
    </row>
    <row r="44" spans="1:4" ht="27.75" customHeight="1" x14ac:dyDescent="0.2">
      <c r="A44" s="7" t="s">
        <v>1626</v>
      </c>
      <c r="B44" s="8"/>
      <c r="C44" s="190">
        <v>0.57640622085737314</v>
      </c>
      <c r="D44" s="190">
        <v>1.0465077617782537</v>
      </c>
    </row>
    <row r="45" spans="1:4" ht="27.75" customHeight="1" x14ac:dyDescent="0.2">
      <c r="A45" s="7" t="s">
        <v>1627</v>
      </c>
      <c r="B45" s="8"/>
      <c r="C45" s="190">
        <v>0.62984459131875592</v>
      </c>
      <c r="D45" s="190">
        <v>2.3544841878600624</v>
      </c>
    </row>
    <row r="46" spans="1:4" ht="27.75" customHeight="1" x14ac:dyDescent="0.2">
      <c r="A46" s="7" t="s">
        <v>1628</v>
      </c>
      <c r="B46" s="8"/>
      <c r="C46" s="190">
        <v>1.039432126449028</v>
      </c>
      <c r="D46" s="190">
        <v>1.0550539159966292</v>
      </c>
    </row>
    <row r="47" spans="1:4" ht="27.75" customHeight="1" x14ac:dyDescent="0.2">
      <c r="A47" s="7" t="s">
        <v>1629</v>
      </c>
      <c r="B47" s="8"/>
      <c r="C47" s="190">
        <v>0.31496057926428156</v>
      </c>
      <c r="D47" s="190">
        <v>0.83639083869436048</v>
      </c>
    </row>
    <row r="48" spans="1:4" ht="27.75" customHeight="1" x14ac:dyDescent="0.2">
      <c r="A48" s="7" t="s">
        <v>1630</v>
      </c>
      <c r="B48" s="8"/>
      <c r="C48" s="190">
        <v>0.33650851035375473</v>
      </c>
      <c r="D48" s="190">
        <v>2.8029122074370298</v>
      </c>
    </row>
    <row r="49" spans="1:4" ht="27.75" customHeight="1" x14ac:dyDescent="0.2">
      <c r="A49" s="7" t="s">
        <v>1631</v>
      </c>
      <c r="B49" s="8"/>
      <c r="C49" s="190">
        <v>0.34875908938917943</v>
      </c>
      <c r="D49" s="190">
        <v>-0.431927202701823</v>
      </c>
    </row>
    <row r="50" spans="1:4" ht="27.75" customHeight="1" x14ac:dyDescent="0.2">
      <c r="A50" s="7" t="s">
        <v>1632</v>
      </c>
      <c r="B50" s="8"/>
      <c r="C50" s="190">
        <v>2.1172804976581916</v>
      </c>
      <c r="D50" s="190">
        <v>-0.32248166748314899</v>
      </c>
    </row>
    <row r="51" spans="1:4" ht="27.75" customHeight="1" x14ac:dyDescent="0.2">
      <c r="A51" s="7" t="s">
        <v>1633</v>
      </c>
      <c r="B51" s="8"/>
      <c r="C51" s="190">
        <v>5.5073367453452136</v>
      </c>
      <c r="D51" s="190">
        <v>6.4027902346513038E-2</v>
      </c>
    </row>
    <row r="52" spans="1:4" ht="27.75" customHeight="1" x14ac:dyDescent="0.2">
      <c r="A52" s="7" t="s">
        <v>1634</v>
      </c>
      <c r="B52" s="8"/>
      <c r="C52" s="190">
        <v>0.45241488457238349</v>
      </c>
      <c r="D52" s="190">
        <v>2.2101070794685147</v>
      </c>
    </row>
    <row r="53" spans="1:4" ht="27.75" customHeight="1" x14ac:dyDescent="0.2">
      <c r="A53" s="7" t="s">
        <v>1635</v>
      </c>
      <c r="B53" s="8"/>
      <c r="C53" s="190">
        <v>0.74614737253760133</v>
      </c>
      <c r="D53" s="190">
        <v>0.33325029873833778</v>
      </c>
    </row>
    <row r="54" spans="1:4" ht="27.75" customHeight="1" x14ac:dyDescent="0.2">
      <c r="A54" s="7" t="s">
        <v>1636</v>
      </c>
      <c r="B54" s="8"/>
      <c r="C54" s="190">
        <v>0.15183315151794236</v>
      </c>
      <c r="D54" s="190">
        <v>5.1729684536687713E-2</v>
      </c>
    </row>
    <row r="55" spans="1:4" ht="27.75" customHeight="1" x14ac:dyDescent="0.2">
      <c r="A55" s="7" t="s">
        <v>1637</v>
      </c>
      <c r="B55" s="8"/>
      <c r="C55" s="190">
        <v>0.47703163599003745</v>
      </c>
      <c r="D55" s="190">
        <v>7.5993657065059256E-2</v>
      </c>
    </row>
    <row r="56" spans="1:4" ht="27.75" customHeight="1" x14ac:dyDescent="0.2">
      <c r="A56" s="7" t="s">
        <v>1638</v>
      </c>
      <c r="B56" s="8"/>
      <c r="C56" s="190">
        <v>0.37017621522165967</v>
      </c>
      <c r="D56" s="190">
        <v>7.654030255492103E-2</v>
      </c>
    </row>
    <row r="57" spans="1:4" ht="27.75" customHeight="1" x14ac:dyDescent="0.2">
      <c r="A57" s="7" t="s">
        <v>1639</v>
      </c>
      <c r="B57" s="8"/>
      <c r="C57" s="190">
        <v>0.19798500465192884</v>
      </c>
      <c r="D57" s="190">
        <v>5.6749581470145215E-2</v>
      </c>
    </row>
    <row r="58" spans="1:4" ht="27.75" customHeight="1" x14ac:dyDescent="0.2">
      <c r="A58" s="7" t="s">
        <v>1640</v>
      </c>
      <c r="B58" s="8"/>
      <c r="C58" s="190">
        <v>0.6447862702091951</v>
      </c>
      <c r="D58" s="190">
        <v>4.7817862753798748</v>
      </c>
    </row>
    <row r="59" spans="1:4" ht="27.75" customHeight="1" x14ac:dyDescent="0.2">
      <c r="A59" s="7" t="s">
        <v>1641</v>
      </c>
      <c r="B59" s="8"/>
      <c r="C59" s="190">
        <v>0.30697275518194889</v>
      </c>
      <c r="D59" s="190">
        <v>2.1662279067323449</v>
      </c>
    </row>
    <row r="60" spans="1:4" ht="27.75" customHeight="1" x14ac:dyDescent="0.2">
      <c r="A60" s="7" t="s">
        <v>1642</v>
      </c>
      <c r="B60" s="8"/>
      <c r="C60" s="190">
        <v>5.690051003681595</v>
      </c>
      <c r="D60" s="190">
        <v>10.132454444514586</v>
      </c>
    </row>
    <row r="61" spans="1:4" ht="27.75" customHeight="1" x14ac:dyDescent="0.2">
      <c r="A61" s="7" t="s">
        <v>1643</v>
      </c>
      <c r="B61" s="8"/>
      <c r="C61" s="190">
        <v>3.9210606556307019</v>
      </c>
      <c r="D61" s="190">
        <v>9.8567385922642092</v>
      </c>
    </row>
    <row r="62" spans="1:4" ht="27.75" customHeight="1" x14ac:dyDescent="0.2">
      <c r="A62" s="7" t="s">
        <v>1644</v>
      </c>
      <c r="B62" s="8"/>
      <c r="C62" s="190">
        <v>1.025424172479618</v>
      </c>
      <c r="D62" s="190">
        <v>0.97564269510821999</v>
      </c>
    </row>
    <row r="63" spans="1:4" ht="27.75" customHeight="1" x14ac:dyDescent="0.2">
      <c r="A63" s="7" t="s">
        <v>1645</v>
      </c>
      <c r="B63" s="8"/>
      <c r="C63" s="190">
        <v>1.3505315575360801</v>
      </c>
      <c r="D63" s="190">
        <v>0.91975173041346869</v>
      </c>
    </row>
    <row r="64" spans="1:4" ht="27.75" customHeight="1" x14ac:dyDescent="0.2">
      <c r="A64" s="7" t="s">
        <v>1646</v>
      </c>
      <c r="B64" s="8"/>
      <c r="C64" s="190">
        <v>7.2736546150495816</v>
      </c>
      <c r="D64" s="190">
        <v>-0.943254121926134</v>
      </c>
    </row>
    <row r="65" spans="1:4" ht="27.75" customHeight="1" x14ac:dyDescent="0.2">
      <c r="A65" s="7" t="s">
        <v>1647</v>
      </c>
      <c r="B65" s="8"/>
      <c r="C65" s="190">
        <v>0.36777106479012056</v>
      </c>
      <c r="D65" s="190">
        <v>1.0248169616369658</v>
      </c>
    </row>
    <row r="66" spans="1:4" ht="27.75" customHeight="1" x14ac:dyDescent="0.2">
      <c r="A66" s="7" t="s">
        <v>1648</v>
      </c>
      <c r="B66" s="8"/>
      <c r="C66" s="190">
        <v>2.1545150881046742</v>
      </c>
      <c r="D66" s="190">
        <v>-0.20275143305179028</v>
      </c>
    </row>
    <row r="67" spans="1:4" ht="27.75" customHeight="1" x14ac:dyDescent="0.2">
      <c r="A67" s="7" t="s">
        <v>1649</v>
      </c>
      <c r="B67" s="8"/>
      <c r="C67" s="190">
        <v>-0.2535724034080532</v>
      </c>
      <c r="D67" s="190">
        <v>-2.7855933843383354</v>
      </c>
    </row>
    <row r="68" spans="1:4" ht="27.75" customHeight="1" x14ac:dyDescent="0.2">
      <c r="A68" s="7" t="s">
        <v>1650</v>
      </c>
      <c r="B68" s="8"/>
      <c r="C68" s="190">
        <v>2.1716748621896662</v>
      </c>
      <c r="D68" s="190">
        <v>0.73983872826051433</v>
      </c>
    </row>
    <row r="69" spans="1:4" ht="27.75" customHeight="1" x14ac:dyDescent="0.2">
      <c r="A69" s="7" t="s">
        <v>1651</v>
      </c>
      <c r="B69" s="8"/>
      <c r="C69" s="190">
        <v>0.45241397988288817</v>
      </c>
      <c r="D69" s="190">
        <v>1.9191187809136374</v>
      </c>
    </row>
    <row r="70" spans="1:4" ht="27.75" customHeight="1" x14ac:dyDescent="0.2">
      <c r="A70" s="7" t="s">
        <v>1652</v>
      </c>
      <c r="B70" s="8"/>
      <c r="C70" s="190">
        <v>1.6422069496695992</v>
      </c>
      <c r="D70" s="190">
        <v>22.236103152041238</v>
      </c>
    </row>
    <row r="71" spans="1:4" ht="27.75" customHeight="1" x14ac:dyDescent="0.2">
      <c r="A71" s="7" t="s">
        <v>1653</v>
      </c>
      <c r="B71" s="8"/>
      <c r="C71" s="190">
        <v>0.28992481892030086</v>
      </c>
      <c r="D71" s="190">
        <v>21.352300961878221</v>
      </c>
    </row>
    <row r="72" spans="1:4" ht="27.75" customHeight="1" x14ac:dyDescent="0.2">
      <c r="A72" s="7" t="s">
        <v>1654</v>
      </c>
      <c r="B72" s="8"/>
      <c r="C72" s="190">
        <v>3.6080065256666236</v>
      </c>
      <c r="D72" s="190">
        <v>-0.88631300438654459</v>
      </c>
    </row>
    <row r="73" spans="1:4" ht="27.75" customHeight="1" x14ac:dyDescent="0.2">
      <c r="A73" s="7" t="s">
        <v>1655</v>
      </c>
      <c r="B73" s="8"/>
      <c r="C73" s="190">
        <v>4.0422482808226947</v>
      </c>
      <c r="D73" s="190">
        <v>5.5821059764405829</v>
      </c>
    </row>
    <row r="74" spans="1:4" ht="27.75" customHeight="1" x14ac:dyDescent="0.2">
      <c r="A74" s="7" t="s">
        <v>1656</v>
      </c>
      <c r="B74" s="8"/>
      <c r="C74" s="190">
        <v>1.7354497854158619</v>
      </c>
      <c r="D74" s="190">
        <v>2.7688807923992824</v>
      </c>
    </row>
    <row r="75" spans="1:4" ht="27.75" customHeight="1" x14ac:dyDescent="0.2">
      <c r="A75" s="7" t="s">
        <v>1657</v>
      </c>
      <c r="B75" s="8"/>
      <c r="C75" s="190">
        <v>2.1747623669505289</v>
      </c>
      <c r="D75" s="190">
        <v>-0.18188578481726603</v>
      </c>
    </row>
    <row r="76" spans="1:4" ht="27.75" customHeight="1" x14ac:dyDescent="0.2">
      <c r="A76" s="7" t="s">
        <v>1658</v>
      </c>
      <c r="B76" s="8"/>
      <c r="C76" s="190">
        <v>1.8729086154938581</v>
      </c>
      <c r="D76" s="190">
        <v>2.773857094462238</v>
      </c>
    </row>
    <row r="77" spans="1:4" ht="27.75" customHeight="1" x14ac:dyDescent="0.2">
      <c r="A77" s="7" t="s">
        <v>1659</v>
      </c>
      <c r="B77" s="8"/>
      <c r="C77" s="190">
        <v>0.29977343615750407</v>
      </c>
      <c r="D77" s="190">
        <v>5.1397032783662393</v>
      </c>
    </row>
    <row r="78" spans="1:4" ht="27.75" customHeight="1" x14ac:dyDescent="0.2">
      <c r="A78" s="7" t="s">
        <v>1660</v>
      </c>
      <c r="B78" s="8"/>
      <c r="C78" s="190">
        <v>0.91120662300253252</v>
      </c>
      <c r="D78" s="190">
        <v>2.6546035737866553</v>
      </c>
    </row>
    <row r="79" spans="1:4" ht="27.75" customHeight="1" x14ac:dyDescent="0.2">
      <c r="A79" s="7" t="s">
        <v>1661</v>
      </c>
      <c r="B79" s="8"/>
      <c r="C79" s="190">
        <v>6.7657532458095782</v>
      </c>
      <c r="D79" s="190">
        <v>8.7204067414224262</v>
      </c>
    </row>
    <row r="80" spans="1:4" ht="27.75" customHeight="1" x14ac:dyDescent="0.2">
      <c r="A80" s="7" t="s">
        <v>1662</v>
      </c>
      <c r="B80" s="8"/>
      <c r="C80" s="190">
        <v>5.8400585688391002</v>
      </c>
      <c r="D80" s="190">
        <v>-1.776205969308339</v>
      </c>
    </row>
    <row r="81" spans="1:4" ht="27.75" customHeight="1" x14ac:dyDescent="0.2">
      <c r="A81" s="7" t="s">
        <v>1663</v>
      </c>
      <c r="B81" s="8"/>
      <c r="C81" s="190">
        <v>0.82031757114228676</v>
      </c>
      <c r="D81" s="190">
        <v>-0.44553421384591152</v>
      </c>
    </row>
    <row r="82" spans="1:4" ht="27.75" customHeight="1" x14ac:dyDescent="0.2">
      <c r="A82" s="7" t="s">
        <v>1664</v>
      </c>
      <c r="B82" s="8"/>
      <c r="C82" s="190">
        <v>3.6280348330798287</v>
      </c>
      <c r="D82" s="190">
        <v>-1.7415949268285527</v>
      </c>
    </row>
    <row r="83" spans="1:4" ht="27.75" customHeight="1" x14ac:dyDescent="0.2">
      <c r="A83" s="7" t="s">
        <v>1665</v>
      </c>
      <c r="B83" s="8"/>
      <c r="C83" s="190">
        <v>0.69931332844701455</v>
      </c>
      <c r="D83" s="190">
        <v>2.2178061034599335</v>
      </c>
    </row>
    <row r="84" spans="1:4" ht="27.75" customHeight="1" x14ac:dyDescent="0.2">
      <c r="A84" s="7" t="s">
        <v>1666</v>
      </c>
      <c r="B84" s="8"/>
      <c r="C84" s="190">
        <v>0.45376327251397724</v>
      </c>
      <c r="D84" s="190">
        <v>2.2133531495675771</v>
      </c>
    </row>
    <row r="85" spans="1:4" ht="27.75" customHeight="1" x14ac:dyDescent="0.2">
      <c r="A85" s="7" t="s">
        <v>1667</v>
      </c>
      <c r="B85" s="8"/>
      <c r="C85" s="190">
        <v>1.9990376085776018</v>
      </c>
      <c r="D85" s="190">
        <v>9.5671503179131552</v>
      </c>
    </row>
    <row r="86" spans="1:4" ht="27.75" customHeight="1" x14ac:dyDescent="0.2">
      <c r="A86" s="7" t="s">
        <v>1668</v>
      </c>
      <c r="B86" s="8"/>
      <c r="C86" s="190">
        <v>2.9206540354606036</v>
      </c>
      <c r="D86" s="190">
        <v>5.481507445960407</v>
      </c>
    </row>
    <row r="87" spans="1:4" ht="27.75" customHeight="1" x14ac:dyDescent="0.2">
      <c r="A87" s="7" t="s">
        <v>1669</v>
      </c>
      <c r="B87" s="8"/>
      <c r="C87" s="190">
        <v>2.9865811555744264</v>
      </c>
      <c r="D87" s="190">
        <v>5.5081630907240458</v>
      </c>
    </row>
    <row r="88" spans="1:4" ht="27.75" customHeight="1" x14ac:dyDescent="0.2">
      <c r="A88" s="7" t="s">
        <v>1670</v>
      </c>
      <c r="B88" s="8"/>
      <c r="C88" s="190">
        <v>0.2376109957550088</v>
      </c>
      <c r="D88" s="190">
        <v>1.9027017050584434</v>
      </c>
    </row>
    <row r="89" spans="1:4" ht="27.75" customHeight="1" x14ac:dyDescent="0.2">
      <c r="A89" s="7" t="s">
        <v>1671</v>
      </c>
      <c r="B89" s="8"/>
      <c r="C89" s="190">
        <v>2.3230750798221331</v>
      </c>
      <c r="D89" s="190">
        <v>-0.19163016318725201</v>
      </c>
    </row>
    <row r="90" spans="1:4" ht="27.75" customHeight="1" x14ac:dyDescent="0.2">
      <c r="A90" s="7" t="s">
        <v>1672</v>
      </c>
      <c r="B90" s="8"/>
      <c r="C90" s="190">
        <v>0.69559601260669846</v>
      </c>
      <c r="D90" s="190">
        <v>2.1746186514374815</v>
      </c>
    </row>
    <row r="91" spans="1:4" ht="27.75" customHeight="1" x14ac:dyDescent="0.2">
      <c r="A91" s="7" t="s">
        <v>1673</v>
      </c>
      <c r="B91" s="8"/>
      <c r="C91" s="190">
        <v>1.0952742255928691</v>
      </c>
      <c r="D91" s="190">
        <v>6.6057657916089557E-2</v>
      </c>
    </row>
    <row r="92" spans="1:4" ht="27.75" customHeight="1" x14ac:dyDescent="0.2">
      <c r="A92" s="7" t="s">
        <v>1674</v>
      </c>
      <c r="B92" s="8"/>
      <c r="C92" s="190">
        <v>1.0614742849785179</v>
      </c>
      <c r="D92" s="190">
        <v>0.82422352041681546</v>
      </c>
    </row>
    <row r="93" spans="1:4" ht="27.75" customHeight="1" x14ac:dyDescent="0.2">
      <c r="A93" s="7" t="s">
        <v>1675</v>
      </c>
      <c r="B93" s="8"/>
      <c r="C93" s="190">
        <v>1.0056212096292398</v>
      </c>
      <c r="D93" s="190">
        <v>-0.2604026224319867</v>
      </c>
    </row>
    <row r="94" spans="1:4" ht="27.75" customHeight="1" x14ac:dyDescent="0.2">
      <c r="A94" s="7" t="s">
        <v>1676</v>
      </c>
      <c r="B94" s="8"/>
      <c r="C94" s="190">
        <v>0.70891012239233053</v>
      </c>
      <c r="D94" s="190">
        <v>1.9155509548852832</v>
      </c>
    </row>
    <row r="95" spans="1:4" ht="27.75" customHeight="1" x14ac:dyDescent="0.2">
      <c r="A95" s="7" t="s">
        <v>1677</v>
      </c>
      <c r="B95" s="8"/>
      <c r="C95" s="190">
        <v>0.28584598918685272</v>
      </c>
      <c r="D95" s="190">
        <v>7.686653220223022E-2</v>
      </c>
    </row>
    <row r="96" spans="1:4" ht="27.75" customHeight="1" x14ac:dyDescent="0.2">
      <c r="A96" s="7" t="s">
        <v>1678</v>
      </c>
      <c r="B96" s="8"/>
      <c r="C96" s="190">
        <v>2.6897098040924998</v>
      </c>
      <c r="D96" s="190">
        <v>9.5355067862647616</v>
      </c>
    </row>
    <row r="97" spans="1:4" ht="27.75" customHeight="1" x14ac:dyDescent="0.2">
      <c r="A97" s="7" t="s">
        <v>1679</v>
      </c>
      <c r="B97" s="8"/>
      <c r="C97" s="190">
        <v>7.3318119706498104</v>
      </c>
      <c r="D97" s="190">
        <v>-1.2255526091791147E-2</v>
      </c>
    </row>
    <row r="98" spans="1:4" ht="27.75" customHeight="1" x14ac:dyDescent="0.2">
      <c r="A98" s="7" t="s">
        <v>1680</v>
      </c>
      <c r="B98" s="8"/>
      <c r="C98" s="190">
        <v>6.4588261724631764</v>
      </c>
      <c r="D98" s="190">
        <v>-1.7842315937733895</v>
      </c>
    </row>
    <row r="99" spans="1:4" ht="27.75" customHeight="1" x14ac:dyDescent="0.2">
      <c r="A99" s="7" t="s">
        <v>1681</v>
      </c>
      <c r="B99" s="8"/>
      <c r="C99" s="190">
        <v>1.9127881741905097</v>
      </c>
      <c r="D99" s="190">
        <v>1.2792863909224195</v>
      </c>
    </row>
    <row r="100" spans="1:4" ht="27.75" customHeight="1" x14ac:dyDescent="0.2">
      <c r="A100" s="7" t="s">
        <v>1682</v>
      </c>
      <c r="B100" s="8"/>
      <c r="C100" s="190">
        <v>2.5718741297810808</v>
      </c>
      <c r="D100" s="190">
        <v>0.73349862754495831</v>
      </c>
    </row>
    <row r="101" spans="1:4" ht="27.75" customHeight="1" x14ac:dyDescent="0.2">
      <c r="A101" s="7" t="s">
        <v>1683</v>
      </c>
      <c r="B101" s="8"/>
      <c r="C101" s="190">
        <v>0.89543850463069763</v>
      </c>
      <c r="D101" s="190">
        <v>-0.84499350628079151</v>
      </c>
    </row>
    <row r="102" spans="1:4" ht="27.75" customHeight="1" x14ac:dyDescent="0.2">
      <c r="A102" s="7" t="s">
        <v>1684</v>
      </c>
      <c r="B102" s="8"/>
      <c r="C102" s="190">
        <v>0.95809725407490198</v>
      </c>
      <c r="D102" s="190">
        <v>-4.0921146115400875E-2</v>
      </c>
    </row>
    <row r="103" spans="1:4" ht="27.75" customHeight="1" x14ac:dyDescent="0.2">
      <c r="A103" s="7" t="s">
        <v>1685</v>
      </c>
      <c r="B103" s="8"/>
      <c r="C103" s="190">
        <v>1.7804610012760806</v>
      </c>
      <c r="D103" s="190">
        <v>0.82478225534057881</v>
      </c>
    </row>
    <row r="104" spans="1:4" ht="27.75" customHeight="1" x14ac:dyDescent="0.2">
      <c r="A104" s="7" t="s">
        <v>1686</v>
      </c>
      <c r="B104" s="8"/>
      <c r="C104" s="190">
        <v>-1.4009638724121423</v>
      </c>
      <c r="D104" s="190">
        <v>1.0106545947838266E-2</v>
      </c>
    </row>
    <row r="105" spans="1:4" ht="27.75" customHeight="1" x14ac:dyDescent="0.2">
      <c r="A105" s="7" t="s">
        <v>1687</v>
      </c>
      <c r="B105" s="8"/>
      <c r="C105" s="190">
        <v>5.661195191086934</v>
      </c>
      <c r="D105" s="190">
        <v>15.581673079862288</v>
      </c>
    </row>
    <row r="106" spans="1:4" ht="27.75" customHeight="1" x14ac:dyDescent="0.2">
      <c r="A106" s="7" t="s">
        <v>1688</v>
      </c>
      <c r="B106" s="8"/>
      <c r="C106" s="190">
        <v>0.18629622519881581</v>
      </c>
      <c r="D106" s="190">
        <v>-0.23890896965815039</v>
      </c>
    </row>
    <row r="107" spans="1:4" ht="27.75" customHeight="1" x14ac:dyDescent="0.2">
      <c r="A107" s="7" t="s">
        <v>1689</v>
      </c>
      <c r="B107" s="8"/>
      <c r="C107" s="190">
        <v>0.9864135303385213</v>
      </c>
      <c r="D107" s="190">
        <v>2.3498243796603986</v>
      </c>
    </row>
    <row r="108" spans="1:4" ht="27.75" customHeight="1" x14ac:dyDescent="0.2">
      <c r="A108" s="7" t="s">
        <v>1690</v>
      </c>
      <c r="B108" s="8"/>
      <c r="C108" s="190">
        <v>-0.25386943754659824</v>
      </c>
      <c r="D108" s="190">
        <v>-1.2134628831032022</v>
      </c>
    </row>
    <row r="109" spans="1:4" ht="27.75" customHeight="1" x14ac:dyDescent="0.2">
      <c r="A109" s="7" t="s">
        <v>1691</v>
      </c>
      <c r="B109" s="8"/>
      <c r="C109" s="190">
        <v>2.7258252191830121</v>
      </c>
      <c r="D109" s="190">
        <v>5.3988548646879497</v>
      </c>
    </row>
    <row r="110" spans="1:4" ht="27.75" customHeight="1" x14ac:dyDescent="0.2">
      <c r="A110" s="7" t="s">
        <v>1692</v>
      </c>
      <c r="B110" s="8"/>
      <c r="C110" s="190">
        <v>1.730726335195429</v>
      </c>
      <c r="D110" s="190">
        <v>-5.2533870595420362E-3</v>
      </c>
    </row>
    <row r="111" spans="1:4" ht="27.75" customHeight="1" x14ac:dyDescent="0.2">
      <c r="A111" s="7" t="s">
        <v>1693</v>
      </c>
      <c r="B111" s="8"/>
      <c r="C111" s="190">
        <v>0.19925658701637547</v>
      </c>
      <c r="D111" s="190">
        <v>-0.23960346510224953</v>
      </c>
    </row>
    <row r="112" spans="1:4" ht="27.75" customHeight="1" x14ac:dyDescent="0.2">
      <c r="A112" s="7" t="s">
        <v>1694</v>
      </c>
      <c r="B112" s="8"/>
      <c r="C112" s="190">
        <v>0.73086187654359613</v>
      </c>
      <c r="D112" s="190">
        <v>-0.65195808398238297</v>
      </c>
    </row>
    <row r="113" spans="1:4" ht="27.75" customHeight="1" x14ac:dyDescent="0.2">
      <c r="A113" s="7" t="s">
        <v>1695</v>
      </c>
      <c r="B113" s="8"/>
      <c r="C113" s="190">
        <v>0.87172096445453717</v>
      </c>
      <c r="D113" s="190">
        <v>6.7701665210114281E-2</v>
      </c>
    </row>
    <row r="114" spans="1:4" ht="27.75" customHeight="1" x14ac:dyDescent="0.2">
      <c r="A114" s="7" t="s">
        <v>1696</v>
      </c>
      <c r="B114" s="8"/>
      <c r="C114" s="190">
        <v>3.0794011578594684</v>
      </c>
      <c r="D114" s="190">
        <v>5.246650703998712E-2</v>
      </c>
    </row>
    <row r="115" spans="1:4" ht="27.75" customHeight="1" x14ac:dyDescent="0.2">
      <c r="A115" s="7" t="s">
        <v>1697</v>
      </c>
      <c r="B115" s="8"/>
      <c r="C115" s="190">
        <v>1.7300391861845845</v>
      </c>
      <c r="D115" s="190">
        <v>-0.46490197461156119</v>
      </c>
    </row>
    <row r="116" spans="1:4" ht="27.75" customHeight="1" x14ac:dyDescent="0.2">
      <c r="A116" s="7" t="s">
        <v>1698</v>
      </c>
      <c r="B116" s="8"/>
      <c r="C116" s="190">
        <v>0.62468156680344877</v>
      </c>
      <c r="D116" s="190">
        <v>0.72026317064519318</v>
      </c>
    </row>
    <row r="117" spans="1:4" ht="27.75" customHeight="1" x14ac:dyDescent="0.2">
      <c r="A117" s="7" t="s">
        <v>1699</v>
      </c>
      <c r="B117" s="8"/>
      <c r="C117" s="190">
        <v>0.20925269028983623</v>
      </c>
      <c r="D117" s="190">
        <v>21.296406500758128</v>
      </c>
    </row>
    <row r="118" spans="1:4" ht="27.75" customHeight="1" x14ac:dyDescent="0.2">
      <c r="A118" s="7" t="s">
        <v>1700</v>
      </c>
      <c r="B118" s="8"/>
      <c r="C118" s="190">
        <v>4.2928244024057367</v>
      </c>
      <c r="D118" s="190">
        <v>5.6915961477311452</v>
      </c>
    </row>
    <row r="119" spans="1:4" ht="27.75" customHeight="1" x14ac:dyDescent="0.2">
      <c r="A119" s="7" t="s">
        <v>1701</v>
      </c>
      <c r="B119" s="8"/>
      <c r="C119" s="190">
        <v>2.767629872460609</v>
      </c>
      <c r="D119" s="190">
        <v>5.6040848076799961</v>
      </c>
    </row>
    <row r="120" spans="1:4" ht="27.75" customHeight="1" x14ac:dyDescent="0.2">
      <c r="A120" s="7" t="s">
        <v>1702</v>
      </c>
      <c r="B120" s="8"/>
      <c r="C120" s="190">
        <v>1.9852337393305699</v>
      </c>
      <c r="D120" s="190">
        <v>22.356251235222615</v>
      </c>
    </row>
    <row r="121" spans="1:4" ht="27.75" customHeight="1" x14ac:dyDescent="0.2">
      <c r="A121" s="7" t="s">
        <v>1703</v>
      </c>
      <c r="B121" s="8"/>
      <c r="C121" s="190">
        <v>0.60854202165239502</v>
      </c>
      <c r="D121" s="190">
        <v>4.6536093966742511</v>
      </c>
    </row>
    <row r="122" spans="1:4" ht="27.75" customHeight="1" x14ac:dyDescent="0.2">
      <c r="A122" s="7" t="s">
        <v>1704</v>
      </c>
      <c r="B122" s="8"/>
      <c r="C122" s="190">
        <v>0.48363766690085813</v>
      </c>
      <c r="D122" s="190">
        <v>21.844550956141997</v>
      </c>
    </row>
    <row r="123" spans="1:4" ht="27.75" customHeight="1" x14ac:dyDescent="0.2">
      <c r="A123" s="7" t="s">
        <v>1705</v>
      </c>
      <c r="B123" s="8"/>
      <c r="C123" s="190">
        <v>0.51026559988277709</v>
      </c>
      <c r="D123" s="190">
        <v>7.7810230611278577</v>
      </c>
    </row>
    <row r="124" spans="1:4" ht="27.75" customHeight="1" x14ac:dyDescent="0.2">
      <c r="A124" s="7" t="s">
        <v>1706</v>
      </c>
      <c r="B124" s="8"/>
      <c r="C124" s="190">
        <v>0.46538278155856155</v>
      </c>
      <c r="D124" s="190">
        <v>7.777648048857488</v>
      </c>
    </row>
    <row r="125" spans="1:4" ht="27.75" customHeight="1" x14ac:dyDescent="0.2">
      <c r="A125" s="7" t="s">
        <v>1707</v>
      </c>
      <c r="B125" s="8"/>
      <c r="C125" s="190">
        <v>2.0267644558799991</v>
      </c>
      <c r="D125" s="190">
        <v>0.47684889376637768</v>
      </c>
    </row>
    <row r="126" spans="1:4" ht="27.75" customHeight="1" x14ac:dyDescent="0.2">
      <c r="A126" s="7" t="s">
        <v>1708</v>
      </c>
      <c r="B126" s="8"/>
      <c r="C126" s="190">
        <v>-0.2535724601191785</v>
      </c>
      <c r="D126" s="190">
        <v>-2.7855941633469685</v>
      </c>
    </row>
    <row r="127" spans="1:4" ht="27.75" customHeight="1" x14ac:dyDescent="0.2">
      <c r="A127" s="7" t="s">
        <v>1709</v>
      </c>
      <c r="B127" s="8"/>
      <c r="C127" s="190">
        <v>4.8277312222909581</v>
      </c>
      <c r="D127" s="190">
        <v>-0.85478536074970801</v>
      </c>
    </row>
    <row r="128" spans="1:4" ht="27.75" customHeight="1" x14ac:dyDescent="0.2">
      <c r="A128" s="7" t="s">
        <v>1710</v>
      </c>
      <c r="B128" s="8"/>
      <c r="C128" s="190">
        <v>11.101967849052899</v>
      </c>
      <c r="D128" s="190">
        <v>-1.7728373852070605</v>
      </c>
    </row>
    <row r="129" spans="1:4" ht="27.75" customHeight="1" x14ac:dyDescent="0.2">
      <c r="A129" s="7" t="s">
        <v>1711</v>
      </c>
      <c r="B129" s="8"/>
      <c r="C129" s="190">
        <v>6.464983305132014</v>
      </c>
      <c r="D129" s="190">
        <v>-1.7844766616600696</v>
      </c>
    </row>
    <row r="130" spans="1:4" ht="27.75" customHeight="1" x14ac:dyDescent="0.2">
      <c r="A130" s="7" t="s">
        <v>1712</v>
      </c>
      <c r="B130" s="8"/>
      <c r="C130" s="190">
        <v>0.4217940255924526</v>
      </c>
      <c r="D130" s="190">
        <v>2.7760477978708602</v>
      </c>
    </row>
    <row r="131" spans="1:4" ht="27.75" customHeight="1" x14ac:dyDescent="0.2">
      <c r="A131" s="7" t="s">
        <v>1713</v>
      </c>
      <c r="B131" s="8"/>
      <c r="C131" s="190">
        <v>2.3726257578010119</v>
      </c>
      <c r="D131" s="190">
        <v>2.7686882858370057</v>
      </c>
    </row>
    <row r="132" spans="1:4" ht="27.75" customHeight="1" x14ac:dyDescent="0.2">
      <c r="A132" s="7" t="s">
        <v>1714</v>
      </c>
      <c r="B132" s="8"/>
      <c r="C132" s="190">
        <v>0.87750500895977801</v>
      </c>
      <c r="D132" s="190">
        <v>1.24459897959149</v>
      </c>
    </row>
    <row r="133" spans="1:4" ht="27.75" customHeight="1" x14ac:dyDescent="0.2">
      <c r="A133" s="7" t="s">
        <v>1715</v>
      </c>
      <c r="B133" s="8"/>
      <c r="C133" s="190">
        <v>3.9112972512508746</v>
      </c>
      <c r="D133" s="190">
        <v>15.221237516871415</v>
      </c>
    </row>
    <row r="134" spans="1:4" ht="27.75" customHeight="1" x14ac:dyDescent="0.2">
      <c r="A134" s="7" t="s">
        <v>1716</v>
      </c>
      <c r="B134" s="8"/>
      <c r="C134" s="190">
        <v>3.0301006213242503</v>
      </c>
      <c r="D134" s="190">
        <v>9.64956036026439</v>
      </c>
    </row>
    <row r="135" spans="1:4" ht="27.75" customHeight="1" x14ac:dyDescent="0.2">
      <c r="A135" s="7" t="s">
        <v>1717</v>
      </c>
      <c r="B135" s="8"/>
      <c r="C135" s="190">
        <v>2.6783392850990069</v>
      </c>
      <c r="D135" s="190">
        <v>-1.7931515638513695E-2</v>
      </c>
    </row>
    <row r="136" spans="1:4" ht="27.75" customHeight="1" x14ac:dyDescent="0.2">
      <c r="A136" s="7" t="s">
        <v>1718</v>
      </c>
      <c r="B136" s="8"/>
      <c r="C136" s="190">
        <v>5.7458341794054055</v>
      </c>
      <c r="D136" s="190">
        <v>10.089001042190683</v>
      </c>
    </row>
    <row r="137" spans="1:4" ht="27.75" customHeight="1" x14ac:dyDescent="0.2">
      <c r="A137" s="7" t="s">
        <v>1719</v>
      </c>
      <c r="B137" s="8"/>
      <c r="C137" s="190">
        <v>5.0124762200919326</v>
      </c>
      <c r="D137" s="190">
        <v>9.6464613106499311</v>
      </c>
    </row>
    <row r="138" spans="1:4" ht="27.75" customHeight="1" x14ac:dyDescent="0.2">
      <c r="A138" s="7" t="s">
        <v>1720</v>
      </c>
      <c r="B138" s="8"/>
      <c r="C138" s="190">
        <v>0.18629770548426139</v>
      </c>
      <c r="D138" s="190">
        <v>-0.23884732039947776</v>
      </c>
    </row>
    <row r="139" spans="1:4" ht="27.75" customHeight="1" x14ac:dyDescent="0.2">
      <c r="A139" s="7" t="s">
        <v>1721</v>
      </c>
      <c r="B139" s="8"/>
      <c r="C139" s="190">
        <v>0.18629621052553544</v>
      </c>
      <c r="D139" s="190">
        <v>-0.23890931841550717</v>
      </c>
    </row>
    <row r="140" spans="1:4" ht="27.75" customHeight="1" x14ac:dyDescent="0.2">
      <c r="A140" s="7" t="s">
        <v>1722</v>
      </c>
      <c r="B140" s="8"/>
      <c r="C140" s="190">
        <v>0.18630723571411062</v>
      </c>
      <c r="D140" s="190">
        <v>-0.23912790586349475</v>
      </c>
    </row>
    <row r="141" spans="1:4" ht="27.75" customHeight="1" x14ac:dyDescent="0.2">
      <c r="A141" s="7" t="s">
        <v>1723</v>
      </c>
      <c r="B141" s="8"/>
      <c r="C141" s="190">
        <v>7.0271419268755837</v>
      </c>
      <c r="D141" s="190">
        <v>-2.4884271068259221</v>
      </c>
    </row>
    <row r="142" spans="1:4" ht="27.75" customHeight="1" x14ac:dyDescent="0.2">
      <c r="A142" s="7" t="s">
        <v>1724</v>
      </c>
      <c r="B142" s="8"/>
      <c r="C142" s="190">
        <v>0.54213279364428568</v>
      </c>
      <c r="D142" s="190">
        <v>2.1702669539971522</v>
      </c>
    </row>
    <row r="143" spans="1:4" ht="27.75" customHeight="1" x14ac:dyDescent="0.2">
      <c r="A143" s="7" t="s">
        <v>1725</v>
      </c>
      <c r="B143" s="8"/>
      <c r="C143" s="190">
        <v>0.64157037095545499</v>
      </c>
      <c r="D143" s="190">
        <v>2.1769564804084633</v>
      </c>
    </row>
    <row r="144" spans="1:4" ht="27.75" customHeight="1" x14ac:dyDescent="0.2">
      <c r="A144" s="7" t="s">
        <v>1726</v>
      </c>
      <c r="B144" s="8"/>
      <c r="C144" s="190">
        <v>4.1554672774716925</v>
      </c>
      <c r="D144" s="190">
        <v>9.9894942965083295</v>
      </c>
    </row>
    <row r="145" spans="1:4" ht="27.75" customHeight="1" x14ac:dyDescent="0.2">
      <c r="A145" s="7" t="s">
        <v>1727</v>
      </c>
      <c r="B145" s="8"/>
      <c r="C145" s="190">
        <v>4.1453100567389649</v>
      </c>
      <c r="D145" s="190">
        <v>9.9821479620958016</v>
      </c>
    </row>
    <row r="146" spans="1:4" ht="27.75" customHeight="1" x14ac:dyDescent="0.2">
      <c r="A146" s="7" t="s">
        <v>1728</v>
      </c>
      <c r="B146" s="8"/>
      <c r="C146" s="190">
        <v>1.0768299182574559</v>
      </c>
      <c r="D146" s="190">
        <v>9.0072501941502958E-2</v>
      </c>
    </row>
    <row r="147" spans="1:4" ht="27.75" customHeight="1" x14ac:dyDescent="0.2">
      <c r="A147" s="7" t="s">
        <v>1729</v>
      </c>
      <c r="B147" s="8"/>
      <c r="C147" s="190">
        <v>4.9940662167739864</v>
      </c>
      <c r="D147" s="190">
        <v>-0.22434722048909672</v>
      </c>
    </row>
    <row r="148" spans="1:4" ht="27.75" customHeight="1" x14ac:dyDescent="0.2">
      <c r="A148" s="7" t="s">
        <v>1730</v>
      </c>
      <c r="B148" s="8"/>
      <c r="C148" s="190">
        <v>0.78853699965915047</v>
      </c>
      <c r="D148" s="190">
        <v>-0.16216042295787153</v>
      </c>
    </row>
    <row r="149" spans="1:4" ht="27.75" customHeight="1" x14ac:dyDescent="0.2">
      <c r="A149" s="7" t="s">
        <v>1731</v>
      </c>
      <c r="B149" s="8"/>
      <c r="C149" s="190">
        <v>0.67097718732386458</v>
      </c>
      <c r="D149" s="190">
        <v>1.2413744668161728</v>
      </c>
    </row>
    <row r="150" spans="1:4" ht="27.75" customHeight="1" x14ac:dyDescent="0.2">
      <c r="A150" s="7" t="s">
        <v>1732</v>
      </c>
      <c r="B150" s="8"/>
      <c r="C150" s="190">
        <v>5.6042906371747847</v>
      </c>
      <c r="D150" s="190">
        <v>6.6942941203164033E-2</v>
      </c>
    </row>
    <row r="151" spans="1:4" ht="27.75" customHeight="1" x14ac:dyDescent="0.2">
      <c r="A151" s="7" t="s">
        <v>1733</v>
      </c>
      <c r="B151" s="8"/>
      <c r="C151" s="190">
        <v>3.2292544187326677</v>
      </c>
      <c r="D151" s="190">
        <v>-0.19673608895702238</v>
      </c>
    </row>
    <row r="152" spans="1:4" ht="27.75" customHeight="1" x14ac:dyDescent="0.2">
      <c r="A152" s="7" t="s">
        <v>1734</v>
      </c>
      <c r="B152" s="8"/>
      <c r="C152" s="190">
        <v>3.272273363539087</v>
      </c>
      <c r="D152" s="190">
        <v>-0.31970621822573297</v>
      </c>
    </row>
    <row r="153" spans="1:4" ht="27.75" customHeight="1" x14ac:dyDescent="0.2">
      <c r="A153" s="7" t="s">
        <v>1735</v>
      </c>
      <c r="B153" s="8"/>
      <c r="C153" s="190">
        <v>0.24374574374280242</v>
      </c>
      <c r="D153" s="190">
        <v>1.0427155563467598</v>
      </c>
    </row>
    <row r="154" spans="1:4" ht="27.75" customHeight="1" x14ac:dyDescent="0.2">
      <c r="A154" s="7" t="s">
        <v>1736</v>
      </c>
      <c r="B154" s="8"/>
      <c r="C154" s="190">
        <v>3.7393975181182189</v>
      </c>
      <c r="D154" s="190">
        <v>0.20339583389628438</v>
      </c>
    </row>
    <row r="155" spans="1:4" ht="27.75" customHeight="1" x14ac:dyDescent="0.2">
      <c r="A155" s="7" t="s">
        <v>1737</v>
      </c>
      <c r="B155" s="8"/>
      <c r="C155" s="190">
        <v>3.9942598699846217</v>
      </c>
      <c r="D155" s="190">
        <v>4.3933143515086988E-2</v>
      </c>
    </row>
    <row r="156" spans="1:4" ht="27.75" customHeight="1" x14ac:dyDescent="0.2">
      <c r="A156" s="7" t="s">
        <v>1738</v>
      </c>
      <c r="B156" s="8"/>
      <c r="C156" s="190">
        <v>0.62826246333255553</v>
      </c>
      <c r="D156" s="190">
        <v>8.9254057485879765E-2</v>
      </c>
    </row>
    <row r="157" spans="1:4" ht="27.75" customHeight="1" x14ac:dyDescent="0.2">
      <c r="A157" s="7" t="s">
        <v>1739</v>
      </c>
      <c r="B157" s="8"/>
      <c r="C157" s="190">
        <v>3.0345533133104885</v>
      </c>
      <c r="D157" s="190">
        <v>13.854171983095918</v>
      </c>
    </row>
    <row r="158" spans="1:4" ht="27.75" customHeight="1" x14ac:dyDescent="0.2">
      <c r="A158" s="7" t="s">
        <v>1740</v>
      </c>
      <c r="B158" s="8"/>
      <c r="C158" s="190">
        <v>0.39946458264981344</v>
      </c>
      <c r="D158" s="190">
        <v>2.7876670801559875</v>
      </c>
    </row>
    <row r="159" spans="1:4" ht="27.75" customHeight="1" x14ac:dyDescent="0.2">
      <c r="A159" s="7" t="s">
        <v>1741</v>
      </c>
      <c r="B159" s="8"/>
      <c r="C159" s="190">
        <v>0.55421059303617548</v>
      </c>
      <c r="D159" s="190">
        <v>2.5833865086232786</v>
      </c>
    </row>
    <row r="160" spans="1:4" ht="27.75" customHeight="1" x14ac:dyDescent="0.2">
      <c r="A160" s="7" t="s">
        <v>1742</v>
      </c>
      <c r="B160" s="8"/>
      <c r="C160" s="190">
        <v>1.4995889392423125</v>
      </c>
      <c r="D160" s="190">
        <v>5.2970330625775143E-2</v>
      </c>
    </row>
    <row r="161" spans="1:4" ht="27.75" customHeight="1" x14ac:dyDescent="0.2">
      <c r="A161" s="7" t="s">
        <v>1743</v>
      </c>
      <c r="B161" s="8"/>
      <c r="C161" s="190">
        <v>0.46496783438575384</v>
      </c>
      <c r="D161" s="190">
        <v>2.162342408543473</v>
      </c>
    </row>
    <row r="162" spans="1:4" ht="27.75" customHeight="1" x14ac:dyDescent="0.2">
      <c r="A162" s="7" t="s">
        <v>1744</v>
      </c>
      <c r="B162" s="8"/>
      <c r="C162" s="190">
        <v>5.6012821402090154</v>
      </c>
      <c r="D162" s="190">
        <v>7.0835891342816953E-2</v>
      </c>
    </row>
    <row r="163" spans="1:4" ht="27.75" customHeight="1" x14ac:dyDescent="0.2">
      <c r="A163" s="7" t="s">
        <v>1745</v>
      </c>
      <c r="B163" s="8"/>
      <c r="C163" s="190">
        <v>0.4582265021722487</v>
      </c>
      <c r="D163" s="190">
        <v>2.2244469835101284</v>
      </c>
    </row>
    <row r="164" spans="1:4" ht="27.75" customHeight="1" x14ac:dyDescent="0.2">
      <c r="A164" s="7" t="s">
        <v>1746</v>
      </c>
      <c r="B164" s="8"/>
      <c r="C164" s="190">
        <v>-0.299940054492703</v>
      </c>
      <c r="D164" s="190">
        <v>0</v>
      </c>
    </row>
    <row r="165" spans="1:4" ht="27.75" customHeight="1" x14ac:dyDescent="0.2">
      <c r="A165" s="7" t="s">
        <v>1747</v>
      </c>
      <c r="B165" s="8"/>
      <c r="C165" s="190">
        <v>1.2608846869471027</v>
      </c>
      <c r="D165" s="190">
        <v>-4.8441901051099728E-3</v>
      </c>
    </row>
    <row r="166" spans="1:4" ht="27.75" customHeight="1" x14ac:dyDescent="0.2">
      <c r="A166" s="7" t="s">
        <v>1748</v>
      </c>
      <c r="B166" s="8"/>
      <c r="C166" s="190">
        <v>5.9943986345418088E-2</v>
      </c>
      <c r="D166" s="190">
        <v>3.851434563197087E-3</v>
      </c>
    </row>
    <row r="167" spans="1:4" ht="27.75" customHeight="1" x14ac:dyDescent="0.2">
      <c r="A167" s="7" t="s">
        <v>1749</v>
      </c>
      <c r="B167" s="8"/>
      <c r="C167" s="190">
        <v>-0.63318676977086363</v>
      </c>
      <c r="D167" s="190">
        <v>2.2180232297836989E-2</v>
      </c>
    </row>
    <row r="168" spans="1:4" ht="27.75" customHeight="1" x14ac:dyDescent="0.2">
      <c r="A168" s="7" t="s">
        <v>1750</v>
      </c>
      <c r="B168" s="8"/>
      <c r="C168" s="190">
        <v>6.391954278342034</v>
      </c>
      <c r="D168" s="190">
        <v>-2.615000999680364</v>
      </c>
    </row>
    <row r="169" spans="1:4" ht="27.75" customHeight="1" x14ac:dyDescent="0.2">
      <c r="A169" s="7" t="s">
        <v>1751</v>
      </c>
      <c r="B169" s="8"/>
      <c r="C169" s="190">
        <v>2.0446056635358265</v>
      </c>
      <c r="D169" s="190">
        <v>0.47882616438967507</v>
      </c>
    </row>
    <row r="170" spans="1:4" ht="27.75" customHeight="1" x14ac:dyDescent="0.2">
      <c r="A170" s="7" t="s">
        <v>1752</v>
      </c>
      <c r="B170" s="8"/>
      <c r="C170" s="190">
        <v>16.034676769615142</v>
      </c>
      <c r="D170" s="190">
        <v>0.89394708907464082</v>
      </c>
    </row>
    <row r="171" spans="1:4" ht="27.75" customHeight="1" x14ac:dyDescent="0.2">
      <c r="A171" s="7" t="s">
        <v>1753</v>
      </c>
      <c r="B171" s="8"/>
      <c r="C171" s="190">
        <v>0.24373132148706769</v>
      </c>
      <c r="D171" s="190">
        <v>1.0427130070429087</v>
      </c>
    </row>
    <row r="172" spans="1:4" ht="27.75" customHeight="1" x14ac:dyDescent="0.2">
      <c r="A172" s="7" t="s">
        <v>1754</v>
      </c>
      <c r="B172" s="8"/>
      <c r="C172" s="190">
        <v>0.17106101999992709</v>
      </c>
      <c r="D172" s="190">
        <v>1.8093002946257206</v>
      </c>
    </row>
    <row r="173" spans="1:4" ht="27.75" customHeight="1" x14ac:dyDescent="0.2">
      <c r="A173" s="7" t="s">
        <v>1755</v>
      </c>
      <c r="B173" s="8"/>
      <c r="C173" s="190">
        <v>0.27888820652967389</v>
      </c>
      <c r="D173" s="190">
        <v>0.27729671884462281</v>
      </c>
    </row>
    <row r="174" spans="1:4" ht="27.75" customHeight="1" x14ac:dyDescent="0.2">
      <c r="A174" s="7" t="s">
        <v>1756</v>
      </c>
      <c r="B174" s="8"/>
      <c r="C174" s="190">
        <v>0.58079095334414832</v>
      </c>
      <c r="D174" s="190">
        <v>1.9095575982512523</v>
      </c>
    </row>
    <row r="175" spans="1:4" ht="27.75" customHeight="1" x14ac:dyDescent="0.2">
      <c r="A175" s="7" t="s">
        <v>1757</v>
      </c>
      <c r="B175" s="8"/>
      <c r="C175" s="190">
        <v>0.27888982135928619</v>
      </c>
      <c r="D175" s="190">
        <v>0.27764214152902078</v>
      </c>
    </row>
    <row r="176" spans="1:4" ht="27.75" customHeight="1" x14ac:dyDescent="0.2">
      <c r="A176" s="7" t="s">
        <v>1758</v>
      </c>
      <c r="B176" s="8"/>
      <c r="C176" s="190">
        <v>0.93855909350339828</v>
      </c>
      <c r="D176" s="190">
        <v>1.2432877165279486</v>
      </c>
    </row>
    <row r="177" spans="1:4" ht="27.75" customHeight="1" x14ac:dyDescent="0.2">
      <c r="A177" s="7" t="s">
        <v>1759</v>
      </c>
      <c r="B177" s="8"/>
      <c r="C177" s="190">
        <v>1.0339147062047931</v>
      </c>
      <c r="D177" s="190">
        <v>1.0549202097520713</v>
      </c>
    </row>
    <row r="178" spans="1:4" ht="27.75" customHeight="1" x14ac:dyDescent="0.2">
      <c r="A178" s="7" t="s">
        <v>1760</v>
      </c>
      <c r="B178" s="8"/>
      <c r="C178" s="190">
        <v>0.89676204070614429</v>
      </c>
      <c r="D178" s="190">
        <v>-0.84607246085178667</v>
      </c>
    </row>
    <row r="179" spans="1:4" ht="27.75" customHeight="1" x14ac:dyDescent="0.2">
      <c r="A179" s="7" t="s">
        <v>1761</v>
      </c>
      <c r="B179" s="8"/>
      <c r="C179" s="190">
        <v>4.7849740391272864</v>
      </c>
      <c r="D179" s="190">
        <v>-1.7556610518311144</v>
      </c>
    </row>
    <row r="180" spans="1:4" ht="27.75" customHeight="1" x14ac:dyDescent="0.2">
      <c r="A180" s="7" t="s">
        <v>1762</v>
      </c>
      <c r="B180" s="8"/>
      <c r="C180" s="190">
        <v>6.468313722567931</v>
      </c>
      <c r="D180" s="190">
        <v>-1.7869376792734597</v>
      </c>
    </row>
    <row r="181" spans="1:4" ht="27.75" customHeight="1" x14ac:dyDescent="0.2">
      <c r="A181" s="7" t="s">
        <v>1763</v>
      </c>
      <c r="B181" s="8"/>
      <c r="C181" s="190">
        <v>6.4635889511042945</v>
      </c>
      <c r="D181" s="190">
        <v>-1.7863253458028892</v>
      </c>
    </row>
    <row r="182" spans="1:4" ht="27.75" customHeight="1" x14ac:dyDescent="0.2">
      <c r="A182" s="7" t="s">
        <v>1764</v>
      </c>
      <c r="B182" s="8"/>
      <c r="C182" s="190">
        <v>6.462066029329228</v>
      </c>
      <c r="D182" s="190">
        <v>-1.7855823028637523</v>
      </c>
    </row>
    <row r="183" spans="1:4" ht="27.75" customHeight="1" x14ac:dyDescent="0.2">
      <c r="A183" s="7" t="s">
        <v>1765</v>
      </c>
      <c r="B183" s="8"/>
      <c r="C183" s="190">
        <v>0.63714828591684736</v>
      </c>
      <c r="D183" s="190">
        <v>-8.157146162517245E-3</v>
      </c>
    </row>
    <row r="184" spans="1:4" ht="27.75" customHeight="1" x14ac:dyDescent="0.2">
      <c r="A184" s="7" t="s">
        <v>1766</v>
      </c>
      <c r="B184" s="8"/>
      <c r="C184" s="190">
        <v>1.0676211913146862</v>
      </c>
      <c r="D184" s="190">
        <v>0.81283394490734417</v>
      </c>
    </row>
    <row r="185" spans="1:4" ht="27.75" customHeight="1" x14ac:dyDescent="0.2">
      <c r="A185" s="7" t="s">
        <v>1767</v>
      </c>
      <c r="B185" s="8"/>
      <c r="C185" s="190">
        <v>5.6652767974209377</v>
      </c>
      <c r="D185" s="190">
        <v>15.596088948872753</v>
      </c>
    </row>
    <row r="186" spans="1:4" ht="27.75" customHeight="1" x14ac:dyDescent="0.2">
      <c r="A186" s="7" t="s">
        <v>1768</v>
      </c>
      <c r="B186" s="8"/>
      <c r="C186" s="190">
        <v>0.94190237471969052</v>
      </c>
      <c r="D186" s="190">
        <v>-0.48117625602147401</v>
      </c>
    </row>
    <row r="187" spans="1:4" ht="27.75" customHeight="1" x14ac:dyDescent="0.2">
      <c r="A187" s="7" t="s">
        <v>1769</v>
      </c>
      <c r="B187" s="8"/>
      <c r="C187" s="190">
        <v>5.1553876356136472</v>
      </c>
      <c r="D187" s="190">
        <v>-1.161502387728075E-2</v>
      </c>
    </row>
    <row r="188" spans="1:4" ht="27.75" customHeight="1" x14ac:dyDescent="0.2">
      <c r="A188" s="7" t="s">
        <v>1770</v>
      </c>
      <c r="B188" s="8"/>
      <c r="C188" s="190">
        <v>1.8995787143259211</v>
      </c>
      <c r="D188" s="190">
        <v>9.4896440460749574</v>
      </c>
    </row>
    <row r="189" spans="1:4" ht="27.75" customHeight="1" x14ac:dyDescent="0.2">
      <c r="A189" s="7" t="s">
        <v>1771</v>
      </c>
      <c r="B189" s="8"/>
      <c r="C189" s="190">
        <v>3.3611821860406166</v>
      </c>
      <c r="D189" s="190">
        <v>-0.2295049157161026</v>
      </c>
    </row>
    <row r="190" spans="1:4" ht="27.75" customHeight="1" x14ac:dyDescent="0.2">
      <c r="A190" s="7" t="s">
        <v>1772</v>
      </c>
      <c r="B190" s="8"/>
      <c r="C190" s="190">
        <v>5.7603393553887043</v>
      </c>
      <c r="D190" s="190">
        <v>10.243784385759978</v>
      </c>
    </row>
    <row r="191" spans="1:4" ht="27.75" customHeight="1" x14ac:dyDescent="0.2">
      <c r="A191" s="7" t="s">
        <v>1773</v>
      </c>
      <c r="B191" s="8"/>
      <c r="C191" s="190">
        <v>5.1695757637074129</v>
      </c>
      <c r="D191" s="190">
        <v>-1.1591697158212622E-2</v>
      </c>
    </row>
    <row r="192" spans="1:4" ht="27.75" customHeight="1" x14ac:dyDescent="0.2">
      <c r="A192" s="7" t="s">
        <v>1774</v>
      </c>
      <c r="B192" s="8"/>
      <c r="C192" s="190">
        <v>5.1539831953694053</v>
      </c>
      <c r="D192" s="190">
        <v>-1.1606268703228451E-2</v>
      </c>
    </row>
    <row r="193" spans="1:4" ht="27.75" customHeight="1" x14ac:dyDescent="0.2">
      <c r="A193" s="7" t="s">
        <v>1775</v>
      </c>
      <c r="B193" s="8"/>
      <c r="C193" s="190">
        <v>1.0312382555244286</v>
      </c>
      <c r="D193" s="190">
        <v>-0.29944617979667421</v>
      </c>
    </row>
    <row r="194" spans="1:4" ht="27.75" customHeight="1" x14ac:dyDescent="0.2">
      <c r="A194" s="7" t="s">
        <v>1776</v>
      </c>
      <c r="B194" s="8"/>
      <c r="C194" s="190">
        <v>1.0312382555244286</v>
      </c>
      <c r="D194" s="190">
        <v>-0.29944617979667421</v>
      </c>
    </row>
    <row r="195" spans="1:4" ht="27.75" customHeight="1" x14ac:dyDescent="0.2">
      <c r="A195" s="7" t="s">
        <v>1777</v>
      </c>
      <c r="B195" s="8"/>
      <c r="C195" s="190">
        <v>2.7463498732405527E-3</v>
      </c>
      <c r="D195" s="190">
        <v>1.1971990981234171</v>
      </c>
    </row>
    <row r="196" spans="1:4" ht="27.75" customHeight="1" x14ac:dyDescent="0.2">
      <c r="A196" s="7" t="s">
        <v>1778</v>
      </c>
      <c r="B196" s="8"/>
      <c r="C196" s="190">
        <v>0.94022221621997482</v>
      </c>
      <c r="D196" s="190">
        <v>1.7311237851357735</v>
      </c>
    </row>
    <row r="197" spans="1:4" ht="27.75" customHeight="1" x14ac:dyDescent="0.2">
      <c r="A197" s="7" t="s">
        <v>1779</v>
      </c>
      <c r="B197" s="8"/>
      <c r="C197" s="190">
        <v>6.0257140350381109</v>
      </c>
      <c r="D197" s="190">
        <v>-0.74775167842780099</v>
      </c>
    </row>
    <row r="198" spans="1:4" ht="27.75" customHeight="1" x14ac:dyDescent="0.2">
      <c r="A198" s="7" t="s">
        <v>1780</v>
      </c>
      <c r="B198" s="8"/>
      <c r="C198" s="190">
        <v>0.57761393019081675</v>
      </c>
      <c r="D198" s="190">
        <v>6.2782666277561798</v>
      </c>
    </row>
    <row r="199" spans="1:4" ht="27.75" customHeight="1" x14ac:dyDescent="0.2">
      <c r="A199" s="7" t="s">
        <v>1781</v>
      </c>
      <c r="B199" s="8"/>
      <c r="C199" s="190">
        <v>0.67116492380587545</v>
      </c>
      <c r="D199" s="190">
        <v>8.5072698438485155</v>
      </c>
    </row>
    <row r="200" spans="1:4" ht="27.75" customHeight="1" x14ac:dyDescent="0.2">
      <c r="A200" s="7" t="s">
        <v>1782</v>
      </c>
      <c r="B200" s="8"/>
      <c r="C200" s="190">
        <v>0.28692695411130503</v>
      </c>
      <c r="D200" s="190">
        <v>5.7051066381990427</v>
      </c>
    </row>
    <row r="201" spans="1:4" ht="27.75" customHeight="1" x14ac:dyDescent="0.2">
      <c r="A201" s="7" t="s">
        <v>1783</v>
      </c>
      <c r="B201" s="8"/>
      <c r="C201" s="190">
        <v>0.96281867300939705</v>
      </c>
      <c r="D201" s="190">
        <v>2.3363019096542481</v>
      </c>
    </row>
    <row r="202" spans="1:4" ht="27.75" customHeight="1" x14ac:dyDescent="0.2">
      <c r="A202" s="7" t="s">
        <v>1784</v>
      </c>
      <c r="B202" s="8"/>
      <c r="C202" s="190">
        <v>0.29099184266830969</v>
      </c>
      <c r="D202" s="190">
        <v>4.2548641319235792</v>
      </c>
    </row>
    <row r="203" spans="1:4" ht="27.75" customHeight="1" x14ac:dyDescent="0.2">
      <c r="A203" s="7" t="s">
        <v>1785</v>
      </c>
      <c r="B203" s="8"/>
      <c r="C203" s="190">
        <v>1.3289065387221664</v>
      </c>
      <c r="D203" s="190">
        <v>5.3470210984252002</v>
      </c>
    </row>
    <row r="204" spans="1:4" ht="27.75" customHeight="1" x14ac:dyDescent="0.2">
      <c r="A204" s="7" t="s">
        <v>1786</v>
      </c>
      <c r="B204" s="8"/>
      <c r="C204" s="190">
        <v>0.66738585032474051</v>
      </c>
      <c r="D204" s="190">
        <v>6.6714109615745141</v>
      </c>
    </row>
    <row r="205" spans="1:4" ht="27.75" customHeight="1" x14ac:dyDescent="0.2">
      <c r="A205" s="7" t="s">
        <v>1787</v>
      </c>
      <c r="B205" s="8"/>
      <c r="C205" s="190">
        <v>7.46719630428586E-2</v>
      </c>
      <c r="D205" s="190">
        <v>-0.25814234134821046</v>
      </c>
    </row>
    <row r="206" spans="1:4" ht="27.75" customHeight="1" x14ac:dyDescent="0.2">
      <c r="A206" s="7" t="s">
        <v>1788</v>
      </c>
      <c r="B206" s="8"/>
      <c r="C206" s="190">
        <v>6.8315904342708206E-2</v>
      </c>
      <c r="D206" s="190">
        <v>7.8822071547794961</v>
      </c>
    </row>
    <row r="207" spans="1:4" ht="27.75" customHeight="1" x14ac:dyDescent="0.2">
      <c r="A207" s="7" t="s">
        <v>1789</v>
      </c>
      <c r="B207" s="8"/>
      <c r="C207" s="190">
        <v>5.0411487250692933E-3</v>
      </c>
      <c r="D207" s="190">
        <v>1.1708038308759465</v>
      </c>
    </row>
    <row r="208" spans="1:4" ht="27.75" customHeight="1" x14ac:dyDescent="0.2">
      <c r="A208" s="7" t="s">
        <v>1790</v>
      </c>
      <c r="B208" s="8"/>
      <c r="C208" s="190">
        <v>4.0558702474117396</v>
      </c>
      <c r="D208" s="190">
        <v>4.5638466909247075</v>
      </c>
    </row>
    <row r="209" spans="1:4" ht="27.75" customHeight="1" x14ac:dyDescent="0.2">
      <c r="A209" s="7" t="s">
        <v>1791</v>
      </c>
      <c r="B209" s="8"/>
      <c r="C209" s="190">
        <v>3.7805515180085104E-2</v>
      </c>
      <c r="D209" s="190">
        <v>0.69781773086914367</v>
      </c>
    </row>
    <row r="210" spans="1:4" ht="27.75" customHeight="1" x14ac:dyDescent="0.2">
      <c r="A210" s="7" t="s">
        <v>1792</v>
      </c>
      <c r="B210" s="8"/>
      <c r="C210" s="190">
        <v>2.2097492674039963E-2</v>
      </c>
      <c r="D210" s="190">
        <v>20.91129958076565</v>
      </c>
    </row>
    <row r="211" spans="1:4" ht="27.75" customHeight="1" x14ac:dyDescent="0.2">
      <c r="A211" s="7" t="s">
        <v>1793</v>
      </c>
      <c r="B211" s="8"/>
      <c r="C211" s="190">
        <v>1.1898059704300874</v>
      </c>
      <c r="D211" s="190">
        <v>1.3525916970716045</v>
      </c>
    </row>
    <row r="212" spans="1:4" ht="27.75" customHeight="1" x14ac:dyDescent="0.2">
      <c r="A212" s="7" t="s">
        <v>1794</v>
      </c>
      <c r="B212" s="8"/>
      <c r="C212" s="190">
        <v>8.7399701978270003E-2</v>
      </c>
      <c r="D212" s="190">
        <v>5.39670520270385</v>
      </c>
    </row>
    <row r="213" spans="1:4" ht="27.75" customHeight="1" x14ac:dyDescent="0.2">
      <c r="A213" s="7" t="s">
        <v>1795</v>
      </c>
      <c r="B213" s="8"/>
      <c r="C213" s="190">
        <v>0.51148195689506259</v>
      </c>
      <c r="D213" s="190">
        <v>1.5100439207435559</v>
      </c>
    </row>
    <row r="214" spans="1:4" ht="27.75" customHeight="1" x14ac:dyDescent="0.2">
      <c r="A214" s="7" t="s">
        <v>1796</v>
      </c>
      <c r="B214" s="8"/>
      <c r="C214" s="190">
        <v>1.5843768218004897</v>
      </c>
      <c r="D214" s="190">
        <v>1.3528857636603289</v>
      </c>
    </row>
    <row r="215" spans="1:4" ht="27.75" customHeight="1" x14ac:dyDescent="0.2">
      <c r="A215" s="7" t="s">
        <v>1797</v>
      </c>
      <c r="B215" s="8"/>
      <c r="C215" s="190">
        <v>6.2514399153432904E-2</v>
      </c>
      <c r="D215" s="190">
        <v>0.29626729418924375</v>
      </c>
    </row>
    <row r="216" spans="1:4" ht="27.75" customHeight="1" x14ac:dyDescent="0.2">
      <c r="A216" s="7" t="s">
        <v>1798</v>
      </c>
      <c r="B216" s="8"/>
      <c r="C216" s="190">
        <v>8.7944980171834025E-2</v>
      </c>
      <c r="D216" s="190">
        <v>2.7186679913698542</v>
      </c>
    </row>
    <row r="217" spans="1:4" ht="27.75" customHeight="1" x14ac:dyDescent="0.2">
      <c r="A217" s="7" t="s">
        <v>1799</v>
      </c>
      <c r="B217" s="8"/>
      <c r="C217" s="190">
        <v>0</v>
      </c>
      <c r="D217" s="190">
        <v>6.9627264941001448</v>
      </c>
    </row>
    <row r="218" spans="1:4" ht="27.75" customHeight="1" x14ac:dyDescent="0.2">
      <c r="A218" s="7" t="s">
        <v>1800</v>
      </c>
      <c r="B218" s="8"/>
      <c r="C218" s="190">
        <v>1.1563044673306431</v>
      </c>
      <c r="D218" s="190">
        <v>3.0293102039063862</v>
      </c>
    </row>
    <row r="219" spans="1:4" ht="27.75" customHeight="1" x14ac:dyDescent="0.2">
      <c r="A219" s="7" t="s">
        <v>1801</v>
      </c>
      <c r="B219" s="8"/>
      <c r="C219" s="190">
        <v>0.58878238606226596</v>
      </c>
      <c r="D219" s="190">
        <v>3.2400867109602522</v>
      </c>
    </row>
    <row r="220" spans="1:4" ht="27.75" customHeight="1" x14ac:dyDescent="0.2">
      <c r="A220" s="7" t="s">
        <v>1802</v>
      </c>
      <c r="B220" s="8"/>
      <c r="C220" s="190">
        <v>0.6745899175999196</v>
      </c>
      <c r="D220" s="190">
        <v>5.8417144059812589</v>
      </c>
    </row>
    <row r="221" spans="1:4" ht="27.75" customHeight="1" x14ac:dyDescent="0.2">
      <c r="A221" s="7" t="s">
        <v>1803</v>
      </c>
      <c r="B221" s="8"/>
      <c r="C221" s="190">
        <v>1.1276419549646609E-3</v>
      </c>
      <c r="D221" s="190">
        <v>2.9189579821173952</v>
      </c>
    </row>
    <row r="222" spans="1:4" ht="27.75" customHeight="1" x14ac:dyDescent="0.2">
      <c r="A222" s="7" t="s">
        <v>1804</v>
      </c>
      <c r="B222" s="8"/>
      <c r="C222" s="190">
        <v>3.6492729513965316</v>
      </c>
      <c r="D222" s="190">
        <v>2.0177699551264694</v>
      </c>
    </row>
    <row r="223" spans="1:4" ht="27.75" customHeight="1" x14ac:dyDescent="0.2">
      <c r="A223" s="7" t="s">
        <v>1805</v>
      </c>
      <c r="B223" s="8"/>
      <c r="C223" s="190">
        <v>0.59219919011812172</v>
      </c>
      <c r="D223" s="190">
        <v>5.0810625925451269</v>
      </c>
    </row>
    <row r="224" spans="1:4" ht="27.75" customHeight="1" x14ac:dyDescent="0.2">
      <c r="A224" s="7" t="s">
        <v>1806</v>
      </c>
      <c r="B224" s="8"/>
      <c r="C224" s="190">
        <v>2.5383788232840825</v>
      </c>
      <c r="D224" s="190">
        <v>1.9536466290138463</v>
      </c>
    </row>
    <row r="225" spans="1:4" ht="27.75" customHeight="1" x14ac:dyDescent="0.2">
      <c r="A225" s="7" t="s">
        <v>1807</v>
      </c>
      <c r="B225" s="8"/>
      <c r="C225" s="190">
        <v>1.3520648335294025</v>
      </c>
      <c r="D225" s="190">
        <v>11.887846803356291</v>
      </c>
    </row>
    <row r="226" spans="1:4" ht="27.75" customHeight="1" x14ac:dyDescent="0.2">
      <c r="A226" s="7" t="s">
        <v>1808</v>
      </c>
      <c r="B226" s="8"/>
      <c r="C226" s="190">
        <v>0.60279974632454336</v>
      </c>
      <c r="D226" s="190">
        <v>6.4118996911591974</v>
      </c>
    </row>
    <row r="227" spans="1:4" ht="27.75" customHeight="1" x14ac:dyDescent="0.2">
      <c r="A227" s="7" t="s">
        <v>1809</v>
      </c>
      <c r="B227" s="8"/>
      <c r="C227" s="190">
        <v>0.36508530543282386</v>
      </c>
      <c r="D227" s="190">
        <v>5.1886363459061027</v>
      </c>
    </row>
    <row r="228" spans="1:4" ht="27.75" customHeight="1" x14ac:dyDescent="0.2">
      <c r="A228" s="7" t="s">
        <v>1810</v>
      </c>
      <c r="B228" s="8"/>
      <c r="C228" s="190">
        <v>0.72053772939734428</v>
      </c>
      <c r="D228" s="190">
        <v>2.0129101328886039</v>
      </c>
    </row>
    <row r="229" spans="1:4" ht="27.75" customHeight="1" x14ac:dyDescent="0.2">
      <c r="A229" s="7" t="s">
        <v>1811</v>
      </c>
      <c r="B229" s="8"/>
      <c r="C229" s="190">
        <v>2.2979448420387154</v>
      </c>
      <c r="D229" s="190">
        <v>3.1038819620885866E-2</v>
      </c>
    </row>
    <row r="230" spans="1:4" ht="27.75" customHeight="1" x14ac:dyDescent="0.2">
      <c r="A230" s="7" t="s">
        <v>1812</v>
      </c>
      <c r="B230" s="8"/>
      <c r="C230" s="190">
        <v>0.6451346891868206</v>
      </c>
      <c r="D230" s="190">
        <v>10.627206006015351</v>
      </c>
    </row>
    <row r="231" spans="1:4" ht="27.75" customHeight="1" x14ac:dyDescent="0.2">
      <c r="A231" s="7" t="s">
        <v>1813</v>
      </c>
      <c r="B231" s="8"/>
      <c r="C231" s="190">
        <v>7.3409936296669295E-2</v>
      </c>
      <c r="D231" s="190">
        <v>2.8201805374906193</v>
      </c>
    </row>
    <row r="232" spans="1:4" ht="27.75" customHeight="1" x14ac:dyDescent="0.2">
      <c r="A232" s="7" t="s">
        <v>1814</v>
      </c>
      <c r="B232" s="8"/>
      <c r="C232" s="190">
        <v>1.2070095599857074</v>
      </c>
      <c r="D232" s="190">
        <v>3.5543006137031723</v>
      </c>
    </row>
    <row r="233" spans="1:4" ht="27.75" customHeight="1" x14ac:dyDescent="0.2">
      <c r="A233" s="7" t="s">
        <v>1815</v>
      </c>
      <c r="B233" s="8"/>
      <c r="C233" s="190">
        <v>0.39364278372389178</v>
      </c>
      <c r="D233" s="190">
        <v>2.09139311324597</v>
      </c>
    </row>
    <row r="234" spans="1:4" ht="27.75" customHeight="1" x14ac:dyDescent="0.2">
      <c r="A234" s="7" t="s">
        <v>1816</v>
      </c>
      <c r="B234" s="8"/>
      <c r="C234" s="190">
        <v>0.39364278372389178</v>
      </c>
      <c r="D234" s="190">
        <v>2.3001111733381068</v>
      </c>
    </row>
    <row r="235" spans="1:4" ht="27.75" customHeight="1" x14ac:dyDescent="0.2">
      <c r="A235" s="7" t="s">
        <v>1817</v>
      </c>
      <c r="B235" s="8"/>
      <c r="C235" s="190">
        <v>0.47497720882804451</v>
      </c>
      <c r="D235" s="190">
        <v>4.9173953210565085</v>
      </c>
    </row>
    <row r="236" spans="1:4" ht="27.75" customHeight="1" x14ac:dyDescent="0.2">
      <c r="A236" s="7" t="s">
        <v>1818</v>
      </c>
      <c r="B236" s="8"/>
      <c r="C236" s="190">
        <v>1.1014545969925465E-2</v>
      </c>
      <c r="D236" s="190">
        <v>0.60835538878850115</v>
      </c>
    </row>
    <row r="237" spans="1:4" ht="27.75" customHeight="1" x14ac:dyDescent="0.2">
      <c r="A237" s="7" t="s">
        <v>1819</v>
      </c>
      <c r="B237" s="8"/>
      <c r="C237" s="190">
        <v>2.1982424214075174</v>
      </c>
      <c r="D237" s="190">
        <v>6.3723606366430863</v>
      </c>
    </row>
    <row r="238" spans="1:4" ht="27.75" customHeight="1" x14ac:dyDescent="0.2">
      <c r="A238" s="7" t="s">
        <v>1820</v>
      </c>
      <c r="B238" s="8"/>
      <c r="C238" s="190">
        <v>0.19598475647099262</v>
      </c>
      <c r="D238" s="190">
        <v>4.3769804494782738</v>
      </c>
    </row>
    <row r="239" spans="1:4" ht="27.75" customHeight="1" x14ac:dyDescent="0.2">
      <c r="A239" s="7" t="s">
        <v>1821</v>
      </c>
      <c r="B239" s="8"/>
      <c r="C239" s="190">
        <v>3.0695122158394255</v>
      </c>
      <c r="D239" s="190">
        <v>-2.6211120294782164</v>
      </c>
    </row>
    <row r="240" spans="1:4" ht="27.75" customHeight="1" x14ac:dyDescent="0.2">
      <c r="A240" s="7" t="s">
        <v>1822</v>
      </c>
      <c r="B240" s="8"/>
      <c r="C240" s="190">
        <v>0.10470527402438257</v>
      </c>
      <c r="D240" s="190">
        <v>2.9084880223095655</v>
      </c>
    </row>
    <row r="241" spans="1:4" ht="27.75" customHeight="1" x14ac:dyDescent="0.2">
      <c r="A241" s="7" t="s">
        <v>1823</v>
      </c>
      <c r="B241" s="8"/>
      <c r="C241" s="190">
        <v>3.6537436853511289E-2</v>
      </c>
      <c r="D241" s="190">
        <v>2.9465879251954208</v>
      </c>
    </row>
    <row r="242" spans="1:4" ht="27.75" customHeight="1" x14ac:dyDescent="0.2">
      <c r="A242" s="7" t="s">
        <v>1824</v>
      </c>
      <c r="B242" s="8"/>
      <c r="C242" s="190">
        <v>0.15916732601598418</v>
      </c>
      <c r="D242" s="190">
        <v>0.79401496036915764</v>
      </c>
    </row>
    <row r="243" spans="1:4" ht="27.75" customHeight="1" x14ac:dyDescent="0.2">
      <c r="A243" s="7" t="s">
        <v>1825</v>
      </c>
      <c r="B243" s="8"/>
      <c r="C243" s="190">
        <v>0.34424029851123361</v>
      </c>
      <c r="D243" s="190">
        <v>2.8636592033401826</v>
      </c>
    </row>
    <row r="244" spans="1:4" ht="27.75" customHeight="1" x14ac:dyDescent="0.2">
      <c r="A244" s="7" t="s">
        <v>1826</v>
      </c>
      <c r="B244" s="8"/>
      <c r="C244" s="190">
        <v>0.2285970988774424</v>
      </c>
      <c r="D244" s="190">
        <v>6.8740174285258604</v>
      </c>
    </row>
    <row r="245" spans="1:4" ht="27.75" customHeight="1" x14ac:dyDescent="0.2">
      <c r="A245" s="7" t="s">
        <v>1827</v>
      </c>
      <c r="B245" s="8"/>
      <c r="C245" s="190">
        <v>3.3053975522820669</v>
      </c>
      <c r="D245" s="190">
        <v>1.8395952539798974</v>
      </c>
    </row>
    <row r="246" spans="1:4" ht="27.75" customHeight="1" x14ac:dyDescent="0.2">
      <c r="A246" s="7" t="s">
        <v>1828</v>
      </c>
      <c r="B246" s="8"/>
      <c r="C246" s="190">
        <v>0.4104565027295205</v>
      </c>
      <c r="D246" s="190">
        <v>16.715774063116434</v>
      </c>
    </row>
    <row r="247" spans="1:4" ht="27.75" customHeight="1" x14ac:dyDescent="0.2">
      <c r="A247" s="7" t="s">
        <v>1829</v>
      </c>
      <c r="B247" s="8"/>
      <c r="C247" s="190">
        <v>0.89943096897492703</v>
      </c>
      <c r="D247" s="190">
        <v>16.967080290739322</v>
      </c>
    </row>
    <row r="248" spans="1:4" ht="27.75" customHeight="1" x14ac:dyDescent="0.2">
      <c r="A248" s="7" t="s">
        <v>1830</v>
      </c>
      <c r="B248" s="8"/>
      <c r="C248" s="190">
        <v>0.51952229635753144</v>
      </c>
      <c r="D248" s="190">
        <v>16.237898290750163</v>
      </c>
    </row>
    <row r="249" spans="1:4" ht="27.75" customHeight="1" x14ac:dyDescent="0.2">
      <c r="A249" s="7" t="s">
        <v>1831</v>
      </c>
      <c r="B249" s="8"/>
      <c r="C249" s="190">
        <v>0.64077321127276998</v>
      </c>
      <c r="D249" s="190">
        <v>1.8371248592230622</v>
      </c>
    </row>
    <row r="250" spans="1:4" ht="27.75" customHeight="1" x14ac:dyDescent="0.2">
      <c r="A250" s="7" t="s">
        <v>1832</v>
      </c>
      <c r="B250" s="8"/>
      <c r="C250" s="190">
        <v>2.7310054294465154</v>
      </c>
      <c r="D250" s="190">
        <v>4.7902244961220841</v>
      </c>
    </row>
    <row r="251" spans="1:4" ht="27.75" customHeight="1" x14ac:dyDescent="0.2">
      <c r="A251" s="7" t="s">
        <v>1833</v>
      </c>
      <c r="B251" s="8"/>
      <c r="C251" s="190">
        <v>0.65163947093556795</v>
      </c>
      <c r="D251" s="190">
        <v>15.37307251203692</v>
      </c>
    </row>
    <row r="252" spans="1:4" ht="27.75" customHeight="1" x14ac:dyDescent="0.2">
      <c r="A252" s="7" t="s">
        <v>1834</v>
      </c>
      <c r="B252" s="8"/>
      <c r="C252" s="190">
        <v>0</v>
      </c>
      <c r="D252" s="190">
        <v>2.0883715682672812</v>
      </c>
    </row>
    <row r="253" spans="1:4" ht="27.75" customHeight="1" x14ac:dyDescent="0.2">
      <c r="A253" s="7" t="s">
        <v>1835</v>
      </c>
      <c r="B253" s="8"/>
      <c r="C253" s="190">
        <v>2.3231208327041002E-2</v>
      </c>
      <c r="D253" s="190">
        <v>1.8870888034003428</v>
      </c>
    </row>
    <row r="254" spans="1:4" ht="27.75" customHeight="1" x14ac:dyDescent="0.2">
      <c r="A254" s="7" t="s">
        <v>1836</v>
      </c>
      <c r="B254" s="8"/>
      <c r="C254" s="190">
        <v>1.7465826325597034</v>
      </c>
      <c r="D254" s="190">
        <v>11.56189304709582</v>
      </c>
    </row>
    <row r="255" spans="1:4" ht="27.75" customHeight="1" x14ac:dyDescent="0.2">
      <c r="A255" s="7" t="s">
        <v>1837</v>
      </c>
      <c r="B255" s="8"/>
      <c r="C255" s="190">
        <v>0.46324096507482482</v>
      </c>
      <c r="D255" s="190">
        <v>7.2770062379340867</v>
      </c>
    </row>
    <row r="256" spans="1:4" ht="27.75" customHeight="1" x14ac:dyDescent="0.2">
      <c r="A256" s="7" t="s">
        <v>1838</v>
      </c>
      <c r="B256" s="8"/>
      <c r="C256" s="190">
        <v>2.4325557221967165</v>
      </c>
      <c r="D256" s="190">
        <v>13.745595809414317</v>
      </c>
    </row>
    <row r="257" spans="1:4" ht="27.75" customHeight="1" x14ac:dyDescent="0.2">
      <c r="A257" s="7" t="s">
        <v>1839</v>
      </c>
      <c r="B257" s="8"/>
      <c r="C257" s="190">
        <v>1.5220630530586079</v>
      </c>
      <c r="D257" s="190">
        <v>4.5611369776799542</v>
      </c>
    </row>
    <row r="258" spans="1:4" ht="27.75" customHeight="1" x14ac:dyDescent="0.2">
      <c r="A258" s="7" t="s">
        <v>1840</v>
      </c>
      <c r="B258" s="8"/>
      <c r="C258" s="190">
        <v>0.35243214610082818</v>
      </c>
      <c r="D258" s="190">
        <v>0.62171585783571781</v>
      </c>
    </row>
    <row r="259" spans="1:4" ht="27.75" customHeight="1" x14ac:dyDescent="0.2">
      <c r="A259" s="7" t="s">
        <v>1841</v>
      </c>
      <c r="B259" s="8"/>
      <c r="C259" s="190">
        <v>-3.4765051309772831E-2</v>
      </c>
      <c r="D259" s="190">
        <v>1.5225924248792428</v>
      </c>
    </row>
    <row r="260" spans="1:4" ht="27.75" customHeight="1" x14ac:dyDescent="0.2">
      <c r="A260" s="7" t="s">
        <v>1842</v>
      </c>
      <c r="B260" s="8"/>
      <c r="C260" s="190">
        <v>0.17458397113720089</v>
      </c>
      <c r="D260" s="190">
        <v>0.91403373200274629</v>
      </c>
    </row>
    <row r="261" spans="1:4" ht="27.75" customHeight="1" x14ac:dyDescent="0.2">
      <c r="A261" s="7" t="s">
        <v>1843</v>
      </c>
      <c r="B261" s="8"/>
      <c r="C261" s="190">
        <v>2.0684132660887133</v>
      </c>
      <c r="D261" s="190">
        <v>10.478264743413467</v>
      </c>
    </row>
    <row r="262" spans="1:4" ht="27.75" customHeight="1" x14ac:dyDescent="0.2">
      <c r="A262" s="7" t="s">
        <v>1844</v>
      </c>
      <c r="B262" s="8"/>
      <c r="C262" s="190">
        <v>0.21402037951851949</v>
      </c>
      <c r="D262" s="190">
        <v>0.86760915484603873</v>
      </c>
    </row>
    <row r="263" spans="1:4" ht="27.75" customHeight="1" x14ac:dyDescent="0.2">
      <c r="A263" s="7" t="s">
        <v>1845</v>
      </c>
      <c r="B263" s="8"/>
      <c r="C263" s="190">
        <v>5.845589338100235E-2</v>
      </c>
      <c r="D263" s="190">
        <v>0.91100516611097404</v>
      </c>
    </row>
    <row r="264" spans="1:4" ht="27.75" customHeight="1" x14ac:dyDescent="0.2">
      <c r="A264" s="7" t="s">
        <v>1846</v>
      </c>
      <c r="B264" s="8"/>
      <c r="C264" s="190">
        <v>3.8090337798745959</v>
      </c>
      <c r="D264" s="190">
        <v>2.1156807626702401</v>
      </c>
    </row>
    <row r="265" spans="1:4" ht="27.75" customHeight="1" x14ac:dyDescent="0.2">
      <c r="A265" s="7" t="s">
        <v>1847</v>
      </c>
      <c r="B265" s="8"/>
      <c r="C265" s="190">
        <v>3.0241468318361983E-2</v>
      </c>
      <c r="D265" s="190">
        <v>21.452262759138247</v>
      </c>
    </row>
    <row r="266" spans="1:4" ht="27.75" customHeight="1" x14ac:dyDescent="0.2">
      <c r="A266" s="7" t="s">
        <v>1848</v>
      </c>
      <c r="B266" s="8"/>
      <c r="C266" s="190">
        <v>0.58829111686499824</v>
      </c>
      <c r="D266" s="190">
        <v>2.1057475902003926</v>
      </c>
    </row>
    <row r="267" spans="1:4" ht="27.75" customHeight="1" x14ac:dyDescent="0.2">
      <c r="A267" s="7" t="s">
        <v>1849</v>
      </c>
      <c r="B267" s="8"/>
      <c r="C267" s="190">
        <v>1.6196801579164051</v>
      </c>
      <c r="D267" s="190">
        <v>2.3462248149177194</v>
      </c>
    </row>
    <row r="268" spans="1:4" ht="27.75" customHeight="1" x14ac:dyDescent="0.2">
      <c r="A268" s="7" t="s">
        <v>1850</v>
      </c>
      <c r="B268" s="8"/>
      <c r="C268" s="190">
        <v>3.7076274785819359</v>
      </c>
      <c r="D268" s="190">
        <v>1.0596865777849738</v>
      </c>
    </row>
    <row r="269" spans="1:4" ht="27.75" customHeight="1" x14ac:dyDescent="0.2">
      <c r="A269" s="7" t="s">
        <v>1851</v>
      </c>
      <c r="B269" s="8"/>
      <c r="C269" s="190">
        <v>3.7076218688628759</v>
      </c>
      <c r="D269" s="190">
        <v>1.059689692250716</v>
      </c>
    </row>
    <row r="270" spans="1:4" ht="27.75" customHeight="1" x14ac:dyDescent="0.2">
      <c r="A270" s="7" t="s">
        <v>1852</v>
      </c>
      <c r="B270" s="8"/>
      <c r="C270" s="190">
        <v>-2.172182423424187E-2</v>
      </c>
      <c r="D270" s="190">
        <v>1.5395682902619721</v>
      </c>
    </row>
    <row r="271" spans="1:4" ht="27.75" customHeight="1" x14ac:dyDescent="0.2">
      <c r="A271" s="7" t="s">
        <v>1853</v>
      </c>
      <c r="B271" s="8"/>
      <c r="C271" s="190">
        <v>2.1635378168683888</v>
      </c>
      <c r="D271" s="190">
        <v>5.2624049902479806</v>
      </c>
    </row>
    <row r="272" spans="1:4" ht="27.75" customHeight="1" x14ac:dyDescent="0.2">
      <c r="A272" s="7" t="s">
        <v>1854</v>
      </c>
      <c r="B272" s="8"/>
      <c r="C272" s="190">
        <v>5.6717005150664218E-2</v>
      </c>
      <c r="D272" s="190">
        <v>8.3696536773968884</v>
      </c>
    </row>
    <row r="273" spans="1:4" ht="27.75" customHeight="1" x14ac:dyDescent="0.2">
      <c r="A273" s="7" t="s">
        <v>1855</v>
      </c>
      <c r="B273" s="8"/>
      <c r="C273" s="190">
        <v>7.0279877451563111E-2</v>
      </c>
      <c r="D273" s="190">
        <v>3.6177594944865747</v>
      </c>
    </row>
    <row r="274" spans="1:4" ht="27.75" customHeight="1" x14ac:dyDescent="0.2">
      <c r="A274" s="7" t="s">
        <v>1856</v>
      </c>
      <c r="B274" s="8"/>
      <c r="C274" s="190">
        <v>1.3255502422716789</v>
      </c>
      <c r="D274" s="190">
        <v>1.0986149716112366</v>
      </c>
    </row>
    <row r="275" spans="1:4" ht="27.75" customHeight="1" x14ac:dyDescent="0.2">
      <c r="A275" s="7" t="s">
        <v>1857</v>
      </c>
      <c r="B275" s="8"/>
      <c r="C275" s="190">
        <v>0.41537938134387581</v>
      </c>
      <c r="D275" s="190">
        <v>2.5936785755570608</v>
      </c>
    </row>
    <row r="276" spans="1:4" ht="27.75" customHeight="1" x14ac:dyDescent="0.2">
      <c r="A276" s="7" t="s">
        <v>1858</v>
      </c>
      <c r="B276" s="8"/>
      <c r="C276" s="190">
        <v>8.7711903231133981E-2</v>
      </c>
      <c r="D276" s="190">
        <v>3.1075862319023972</v>
      </c>
    </row>
    <row r="277" spans="1:4" ht="27.75" customHeight="1" x14ac:dyDescent="0.2">
      <c r="A277" s="7" t="s">
        <v>1859</v>
      </c>
      <c r="B277" s="8"/>
      <c r="C277" s="190">
        <v>2.0830571933920838</v>
      </c>
      <c r="D277" s="190">
        <v>2.4900504125338632</v>
      </c>
    </row>
    <row r="278" spans="1:4" ht="27.75" customHeight="1" x14ac:dyDescent="0.2">
      <c r="A278" s="7" t="s">
        <v>1860</v>
      </c>
      <c r="B278" s="8"/>
      <c r="C278" s="190">
        <v>0.19172738563045827</v>
      </c>
      <c r="D278" s="190">
        <v>0.92016769863163206</v>
      </c>
    </row>
    <row r="279" spans="1:4" ht="27.75" customHeight="1" x14ac:dyDescent="0.2">
      <c r="A279" s="7" t="s">
        <v>1861</v>
      </c>
      <c r="B279" s="8"/>
      <c r="C279" s="190">
        <v>6.3097219376546471E-2</v>
      </c>
      <c r="D279" s="190">
        <v>12.683515820944745</v>
      </c>
    </row>
    <row r="280" spans="1:4" ht="27.75" customHeight="1" x14ac:dyDescent="0.2">
      <c r="A280" s="7" t="s">
        <v>1862</v>
      </c>
      <c r="B280" s="8"/>
      <c r="C280" s="190">
        <v>1.0622191716553229</v>
      </c>
      <c r="D280" s="190">
        <v>7.6812397357362574</v>
      </c>
    </row>
    <row r="281" spans="1:4" ht="27.75" customHeight="1" x14ac:dyDescent="0.2">
      <c r="A281" s="7" t="s">
        <v>1863</v>
      </c>
      <c r="B281" s="8"/>
      <c r="C281" s="190">
        <v>0.31151134128644065</v>
      </c>
      <c r="D281" s="190">
        <v>13.591280168159688</v>
      </c>
    </row>
    <row r="282" spans="1:4" ht="27.75" customHeight="1" x14ac:dyDescent="0.2">
      <c r="A282" s="7" t="s">
        <v>1864</v>
      </c>
      <c r="B282" s="8"/>
      <c r="C282" s="190">
        <v>0.68252579412861603</v>
      </c>
      <c r="D282" s="190">
        <v>6.2884731804849316</v>
      </c>
    </row>
    <row r="283" spans="1:4" ht="27.75" customHeight="1" x14ac:dyDescent="0.2">
      <c r="A283" s="7" t="s">
        <v>1865</v>
      </c>
      <c r="B283" s="8"/>
      <c r="C283" s="190">
        <v>0.71595583873171353</v>
      </c>
      <c r="D283" s="190">
        <v>2.6169701202993441</v>
      </c>
    </row>
    <row r="284" spans="1:4" ht="27.75" customHeight="1" x14ac:dyDescent="0.2">
      <c r="A284" s="7" t="s">
        <v>1866</v>
      </c>
      <c r="B284" s="8"/>
      <c r="C284" s="190">
        <v>0.20697205663372084</v>
      </c>
      <c r="D284" s="190">
        <v>16.534749226767765</v>
      </c>
    </row>
    <row r="285" spans="1:4" ht="27.75" customHeight="1" x14ac:dyDescent="0.2">
      <c r="A285" s="7" t="s">
        <v>1867</v>
      </c>
      <c r="B285" s="8"/>
      <c r="C285" s="190">
        <v>0.11658563747181813</v>
      </c>
      <c r="D285" s="190">
        <v>4.0279187918724393</v>
      </c>
    </row>
    <row r="286" spans="1:4" ht="27.75" customHeight="1" x14ac:dyDescent="0.2">
      <c r="A286" s="7" t="s">
        <v>1868</v>
      </c>
      <c r="B286" s="8"/>
      <c r="C286" s="190">
        <v>1.09082542833868</v>
      </c>
      <c r="D286" s="190">
        <v>-0.42925474034446465</v>
      </c>
    </row>
    <row r="287" spans="1:4" ht="27.75" customHeight="1" x14ac:dyDescent="0.2">
      <c r="A287" s="7" t="s">
        <v>1869</v>
      </c>
      <c r="B287" s="8"/>
      <c r="C287" s="190">
        <v>0.45526175928050605</v>
      </c>
      <c r="D287" s="190">
        <v>21.328991350178846</v>
      </c>
    </row>
    <row r="288" spans="1:4" ht="27.75" customHeight="1" x14ac:dyDescent="0.2">
      <c r="A288" s="7" t="s">
        <v>1870</v>
      </c>
      <c r="B288" s="8"/>
      <c r="C288" s="190">
        <v>7.3673287558641498E-2</v>
      </c>
      <c r="D288" s="190">
        <v>1.0972488178501685</v>
      </c>
    </row>
    <row r="289" spans="1:4" ht="27.75" customHeight="1" x14ac:dyDescent="0.2">
      <c r="A289" s="7" t="s">
        <v>1871</v>
      </c>
      <c r="B289" s="8"/>
      <c r="C289" s="190">
        <v>0.47064127313279225</v>
      </c>
      <c r="D289" s="190">
        <v>3.4770431883506427</v>
      </c>
    </row>
    <row r="290" spans="1:4" ht="27.75" customHeight="1" x14ac:dyDescent="0.2">
      <c r="A290" s="7" t="s">
        <v>1872</v>
      </c>
      <c r="B290" s="8"/>
      <c r="C290" s="190">
        <v>0.53187580686911784</v>
      </c>
      <c r="D290" s="190">
        <v>3.5371508171672761</v>
      </c>
    </row>
    <row r="291" spans="1:4" ht="27.75" customHeight="1" x14ac:dyDescent="0.2">
      <c r="A291" s="7" t="s">
        <v>1873</v>
      </c>
      <c r="B291" s="8"/>
      <c r="C291" s="190">
        <v>0.25781513811982587</v>
      </c>
      <c r="D291" s="190">
        <v>0.77262664406297032</v>
      </c>
    </row>
    <row r="292" spans="1:4" ht="27.75" customHeight="1" x14ac:dyDescent="0.2">
      <c r="A292" s="7" t="s">
        <v>1874</v>
      </c>
      <c r="B292" s="8"/>
      <c r="C292" s="190">
        <v>1.3970909429304113</v>
      </c>
      <c r="D292" s="190">
        <v>1.7807055310863851</v>
      </c>
    </row>
    <row r="293" spans="1:4" ht="27.75" customHeight="1" x14ac:dyDescent="0.2">
      <c r="A293" s="7" t="s">
        <v>1875</v>
      </c>
      <c r="B293" s="8"/>
      <c r="C293" s="190">
        <v>0.75283399361105352</v>
      </c>
      <c r="D293" s="190">
        <v>6.1090522921153916</v>
      </c>
    </row>
    <row r="294" spans="1:4" ht="27.75" customHeight="1" x14ac:dyDescent="0.2">
      <c r="A294" s="7" t="s">
        <v>1876</v>
      </c>
      <c r="B294" s="8"/>
      <c r="C294" s="190">
        <v>0.70570962205711374</v>
      </c>
      <c r="D294" s="190">
        <v>3.3445640591130403</v>
      </c>
    </row>
    <row r="295" spans="1:4" ht="27.75" customHeight="1" x14ac:dyDescent="0.2">
      <c r="A295" s="7" t="s">
        <v>1877</v>
      </c>
      <c r="B295" s="8"/>
      <c r="C295" s="190">
        <v>2.2674935529578808</v>
      </c>
      <c r="D295" s="190">
        <v>-2.6946181884108205</v>
      </c>
    </row>
    <row r="296" spans="1:4" ht="27.75" customHeight="1" x14ac:dyDescent="0.2">
      <c r="A296" s="7" t="s">
        <v>1878</v>
      </c>
      <c r="B296" s="8"/>
      <c r="C296" s="190">
        <v>5.42260838909072</v>
      </c>
      <c r="D296" s="190">
        <v>2.1500925409914631</v>
      </c>
    </row>
    <row r="297" spans="1:4" ht="27.75" customHeight="1" x14ac:dyDescent="0.2">
      <c r="A297" s="7" t="s">
        <v>1879</v>
      </c>
      <c r="B297" s="8"/>
      <c r="C297" s="190">
        <v>1.2734761835234616</v>
      </c>
      <c r="D297" s="190">
        <v>1.4878942727276745</v>
      </c>
    </row>
    <row r="298" spans="1:4" ht="27.75" customHeight="1" x14ac:dyDescent="0.2">
      <c r="A298" s="7" t="s">
        <v>1880</v>
      </c>
      <c r="B298" s="8"/>
      <c r="C298" s="190">
        <v>8.0275599468660353E-3</v>
      </c>
      <c r="D298" s="190">
        <v>2.7316992928513715</v>
      </c>
    </row>
    <row r="299" spans="1:4" ht="27.75" customHeight="1" x14ac:dyDescent="0.2">
      <c r="A299" s="7" t="s">
        <v>1881</v>
      </c>
      <c r="B299" s="8"/>
      <c r="C299" s="190">
        <v>0.11688265151026972</v>
      </c>
      <c r="D299" s="190">
        <v>8.8397563724818085</v>
      </c>
    </row>
    <row r="300" spans="1:4" ht="27.75" customHeight="1" x14ac:dyDescent="0.2">
      <c r="A300" s="7" t="s">
        <v>1882</v>
      </c>
      <c r="B300" s="8"/>
      <c r="C300" s="190">
        <v>0.27307352189158102</v>
      </c>
      <c r="D300" s="190">
        <v>6.7330451978855903</v>
      </c>
    </row>
    <row r="301" spans="1:4" ht="27.75" customHeight="1" x14ac:dyDescent="0.2">
      <c r="A301" s="7" t="s">
        <v>1883</v>
      </c>
      <c r="B301" s="8"/>
      <c r="C301" s="190">
        <v>7.4345839489525445E-2</v>
      </c>
      <c r="D301" s="190">
        <v>21.683591747664579</v>
      </c>
    </row>
    <row r="302" spans="1:4" ht="27.75" customHeight="1" x14ac:dyDescent="0.2">
      <c r="A302" s="7" t="s">
        <v>1884</v>
      </c>
      <c r="B302" s="8"/>
      <c r="C302" s="190">
        <v>1.6198214481144109</v>
      </c>
      <c r="D302" s="190">
        <v>19.690098941233646</v>
      </c>
    </row>
    <row r="303" spans="1:4" ht="27.75" customHeight="1" x14ac:dyDescent="0.2">
      <c r="A303" s="7" t="s">
        <v>1885</v>
      </c>
      <c r="B303" s="8"/>
      <c r="C303" s="190">
        <v>6.6472607279349907E-2</v>
      </c>
      <c r="D303" s="190">
        <v>2.3620773606445908</v>
      </c>
    </row>
    <row r="304" spans="1:4" ht="27.75" customHeight="1" x14ac:dyDescent="0.2">
      <c r="A304" s="7" t="s">
        <v>1886</v>
      </c>
      <c r="B304" s="8"/>
      <c r="C304" s="190">
        <v>2.3497429800760976</v>
      </c>
      <c r="D304" s="190">
        <v>5.1791738010644908</v>
      </c>
    </row>
    <row r="305" spans="1:4" ht="27.75" customHeight="1" x14ac:dyDescent="0.2">
      <c r="A305" s="7" t="s">
        <v>1887</v>
      </c>
      <c r="B305" s="8"/>
      <c r="C305" s="190">
        <v>1.9136957709094351</v>
      </c>
      <c r="D305" s="190">
        <v>-2.5865037649236853</v>
      </c>
    </row>
    <row r="306" spans="1:4" ht="27.75" customHeight="1" x14ac:dyDescent="0.2">
      <c r="A306" s="7" t="s">
        <v>1888</v>
      </c>
      <c r="B306" s="8"/>
      <c r="C306" s="190">
        <v>0.45169424121503721</v>
      </c>
      <c r="D306" s="190">
        <v>2.9449739264787693</v>
      </c>
    </row>
    <row r="307" spans="1:4" ht="27.75" customHeight="1" x14ac:dyDescent="0.2">
      <c r="A307" s="7" t="s">
        <v>1889</v>
      </c>
      <c r="B307" s="8"/>
      <c r="C307" s="190">
        <v>1.0196778472382346</v>
      </c>
      <c r="D307" s="190">
        <v>2.3434361753024167</v>
      </c>
    </row>
    <row r="308" spans="1:4" ht="27.75" customHeight="1" x14ac:dyDescent="0.2">
      <c r="A308" s="7" t="s">
        <v>1890</v>
      </c>
      <c r="B308" s="8"/>
      <c r="C308" s="190">
        <v>0.58213865193577663</v>
      </c>
      <c r="D308" s="190">
        <v>2.4869878014726492</v>
      </c>
    </row>
    <row r="309" spans="1:4" ht="27.75" customHeight="1" x14ac:dyDescent="0.2">
      <c r="A309" s="7" t="s">
        <v>1891</v>
      </c>
      <c r="B309" s="8"/>
      <c r="C309" s="190">
        <v>0.78338536266127723</v>
      </c>
      <c r="D309" s="190">
        <v>3.1553981215579245</v>
      </c>
    </row>
    <row r="310" spans="1:4" ht="27.75" customHeight="1" x14ac:dyDescent="0.2">
      <c r="A310" s="7" t="s">
        <v>1892</v>
      </c>
      <c r="B310" s="8"/>
      <c r="C310" s="190">
        <v>2.526516597066828</v>
      </c>
      <c r="D310" s="190">
        <v>8.2851214951757566</v>
      </c>
    </row>
    <row r="311" spans="1:4" ht="27.75" customHeight="1" x14ac:dyDescent="0.2">
      <c r="A311" s="7" t="s">
        <v>1893</v>
      </c>
      <c r="B311" s="8"/>
      <c r="C311" s="190">
        <v>0.32241606644029674</v>
      </c>
      <c r="D311" s="190">
        <v>3.3494763579657052</v>
      </c>
    </row>
    <row r="312" spans="1:4" ht="27.75" customHeight="1" x14ac:dyDescent="0.2">
      <c r="A312" s="7" t="s">
        <v>1894</v>
      </c>
      <c r="B312" s="8"/>
      <c r="C312" s="190">
        <v>1.1501120633308244</v>
      </c>
      <c r="D312" s="190">
        <v>17.307098660174777</v>
      </c>
    </row>
    <row r="313" spans="1:4" ht="27.75" customHeight="1" x14ac:dyDescent="0.2">
      <c r="A313" s="7" t="s">
        <v>1895</v>
      </c>
      <c r="B313" s="8"/>
      <c r="C313" s="190">
        <v>3.668758995498677E-2</v>
      </c>
      <c r="D313" s="190">
        <v>2.7767600083322241</v>
      </c>
    </row>
    <row r="314" spans="1:4" ht="27.75" customHeight="1" x14ac:dyDescent="0.2">
      <c r="A314" s="7" t="s">
        <v>1896</v>
      </c>
      <c r="B314" s="8"/>
      <c r="C314" s="190">
        <v>0.36287666983059497</v>
      </c>
      <c r="D314" s="190">
        <v>0.3625701418005276</v>
      </c>
    </row>
    <row r="315" spans="1:4" ht="27.75" customHeight="1" x14ac:dyDescent="0.2">
      <c r="A315" s="7" t="s">
        <v>1897</v>
      </c>
      <c r="B315" s="8"/>
      <c r="C315" s="190">
        <v>0.82032817491036059</v>
      </c>
      <c r="D315" s="190">
        <v>6.400184896059371</v>
      </c>
    </row>
    <row r="316" spans="1:4" ht="27.75" customHeight="1" x14ac:dyDescent="0.2">
      <c r="A316" s="7" t="s">
        <v>1898</v>
      </c>
      <c r="B316" s="8"/>
      <c r="C316" s="190">
        <v>0.10980587114084031</v>
      </c>
      <c r="D316" s="190">
        <v>22.588116740704372</v>
      </c>
    </row>
    <row r="317" spans="1:4" ht="27.75" customHeight="1" x14ac:dyDescent="0.2">
      <c r="A317" s="7" t="s">
        <v>1899</v>
      </c>
      <c r="B317" s="8"/>
      <c r="C317" s="190">
        <v>0.15017913623148083</v>
      </c>
      <c r="D317" s="190">
        <v>6.0093467925927362</v>
      </c>
    </row>
    <row r="318" spans="1:4" ht="27.75" customHeight="1" x14ac:dyDescent="0.2">
      <c r="A318" s="7" t="s">
        <v>1900</v>
      </c>
      <c r="B318" s="8"/>
      <c r="C318" s="190">
        <v>1.9184252377079454</v>
      </c>
      <c r="D318" s="190">
        <v>1.8961604773016696</v>
      </c>
    </row>
    <row r="319" spans="1:4" ht="27.75" customHeight="1" x14ac:dyDescent="0.2">
      <c r="A319" s="7" t="s">
        <v>1901</v>
      </c>
      <c r="B319" s="8"/>
      <c r="C319" s="190">
        <v>3.2288932389478946</v>
      </c>
      <c r="D319" s="190">
        <v>1.1628790741503054</v>
      </c>
    </row>
    <row r="320" spans="1:4" ht="27.75" customHeight="1" x14ac:dyDescent="0.2">
      <c r="A320" s="7" t="s">
        <v>1902</v>
      </c>
      <c r="B320" s="8"/>
      <c r="C320" s="190">
        <v>0.11376358131430077</v>
      </c>
      <c r="D320" s="190">
        <v>4.0067800169924226</v>
      </c>
    </row>
    <row r="321" spans="1:4" ht="27.75" customHeight="1" x14ac:dyDescent="0.2">
      <c r="A321" s="7" t="s">
        <v>1903</v>
      </c>
      <c r="B321" s="8"/>
      <c r="C321" s="190">
        <v>0.9624284397510009</v>
      </c>
      <c r="D321" s="190">
        <v>1.9553178140588046</v>
      </c>
    </row>
    <row r="322" spans="1:4" ht="27.75" customHeight="1" x14ac:dyDescent="0.2">
      <c r="A322" s="7" t="s">
        <v>1904</v>
      </c>
      <c r="B322" s="8"/>
      <c r="C322" s="190">
        <v>7.9927417486225121</v>
      </c>
      <c r="D322" s="190">
        <v>5.2526447007835504</v>
      </c>
    </row>
    <row r="323" spans="1:4" ht="27.75" customHeight="1" x14ac:dyDescent="0.2">
      <c r="A323" s="7" t="s">
        <v>1905</v>
      </c>
      <c r="B323" s="8"/>
      <c r="C323" s="190">
        <v>0.80243399268629978</v>
      </c>
      <c r="D323" s="190">
        <v>3.6420946020903755</v>
      </c>
    </row>
    <row r="324" spans="1:4" ht="27.75" customHeight="1" x14ac:dyDescent="0.2">
      <c r="A324" s="7" t="s">
        <v>1906</v>
      </c>
      <c r="B324" s="8"/>
      <c r="C324" s="190">
        <v>0</v>
      </c>
      <c r="D324" s="190">
        <v>0.84540730010041454</v>
      </c>
    </row>
    <row r="325" spans="1:4" ht="27.75" customHeight="1" x14ac:dyDescent="0.2">
      <c r="A325" s="7" t="s">
        <v>1907</v>
      </c>
      <c r="B325" s="8"/>
      <c r="C325" s="190">
        <v>-1.359538939619935E-2</v>
      </c>
      <c r="D325" s="190">
        <v>3.7736468939757302</v>
      </c>
    </row>
    <row r="326" spans="1:4" ht="27.75" customHeight="1" x14ac:dyDescent="0.2">
      <c r="A326" s="7" t="s">
        <v>1908</v>
      </c>
      <c r="B326" s="8"/>
      <c r="C326" s="190">
        <v>0.11008209952335532</v>
      </c>
      <c r="D326" s="190">
        <v>11.520357606833414</v>
      </c>
    </row>
    <row r="327" spans="1:4" ht="27.75" customHeight="1" x14ac:dyDescent="0.2">
      <c r="A327" s="7" t="s">
        <v>1909</v>
      </c>
      <c r="B327" s="8"/>
      <c r="C327" s="190">
        <v>6.2231978409575429E-3</v>
      </c>
      <c r="D327" s="190">
        <v>5.2890883784092102</v>
      </c>
    </row>
    <row r="328" spans="1:4" ht="27.75" customHeight="1" x14ac:dyDescent="0.2">
      <c r="A328" s="7" t="s">
        <v>1910</v>
      </c>
      <c r="B328" s="8"/>
      <c r="C328" s="190">
        <v>1.1233878589766331</v>
      </c>
      <c r="D328" s="190">
        <v>7.1613986511359213</v>
      </c>
    </row>
    <row r="329" spans="1:4" ht="27.75" customHeight="1" x14ac:dyDescent="0.2">
      <c r="A329" s="7" t="s">
        <v>1911</v>
      </c>
      <c r="B329" s="8"/>
      <c r="C329" s="190">
        <v>2.2297448395891868</v>
      </c>
      <c r="D329" s="190">
        <v>0.26802720540922925</v>
      </c>
    </row>
    <row r="330" spans="1:4" ht="27.75" customHeight="1" x14ac:dyDescent="0.2">
      <c r="A330" s="7" t="s">
        <v>1912</v>
      </c>
      <c r="B330" s="8"/>
      <c r="C330" s="190">
        <v>1.6821941711398269</v>
      </c>
      <c r="D330" s="190">
        <v>0.99688721767442368</v>
      </c>
    </row>
    <row r="331" spans="1:4" ht="27.75" customHeight="1" x14ac:dyDescent="0.2">
      <c r="A331" s="7" t="s">
        <v>1913</v>
      </c>
      <c r="B331" s="8"/>
      <c r="C331" s="190">
        <v>0.27298823556103652</v>
      </c>
      <c r="D331" s="190">
        <v>17.052752652863603</v>
      </c>
    </row>
    <row r="332" spans="1:4" ht="27.75" customHeight="1" x14ac:dyDescent="0.2">
      <c r="A332" s="7" t="s">
        <v>1914</v>
      </c>
      <c r="B332" s="8"/>
      <c r="C332" s="190">
        <v>1.5064180287526256</v>
      </c>
      <c r="D332" s="190">
        <v>8.1074874341015306</v>
      </c>
    </row>
    <row r="333" spans="1:4" ht="27.75" customHeight="1" x14ac:dyDescent="0.2">
      <c r="A333" s="7" t="s">
        <v>1915</v>
      </c>
      <c r="B333" s="8"/>
      <c r="C333" s="190">
        <v>0.10297233852073184</v>
      </c>
      <c r="D333" s="190">
        <v>1.2416337777067614</v>
      </c>
    </row>
    <row r="334" spans="1:4" ht="27.75" customHeight="1" x14ac:dyDescent="0.2">
      <c r="A334" s="7" t="s">
        <v>1916</v>
      </c>
      <c r="B334" s="8"/>
      <c r="C334" s="190">
        <v>-2.035404054979676E-3</v>
      </c>
      <c r="D334" s="190">
        <v>22.641007460282434</v>
      </c>
    </row>
    <row r="335" spans="1:4" ht="27.75" customHeight="1" x14ac:dyDescent="0.2">
      <c r="A335" s="7" t="s">
        <v>1917</v>
      </c>
      <c r="B335" s="8"/>
      <c r="C335" s="190">
        <v>0.21534502682050827</v>
      </c>
      <c r="D335" s="190">
        <v>6.9575872817564841</v>
      </c>
    </row>
    <row r="336" spans="1:4" ht="27.75" customHeight="1" x14ac:dyDescent="0.2">
      <c r="A336" s="7" t="s">
        <v>1918</v>
      </c>
      <c r="B336" s="8"/>
      <c r="C336" s="190">
        <v>2.0321391806382159</v>
      </c>
      <c r="D336" s="190">
        <v>14.982658738161085</v>
      </c>
    </row>
    <row r="337" spans="1:4" ht="27.75" customHeight="1" x14ac:dyDescent="0.2">
      <c r="A337" s="7" t="s">
        <v>1919</v>
      </c>
      <c r="B337" s="8"/>
      <c r="C337" s="190">
        <v>9.7068254099962181E-3</v>
      </c>
      <c r="D337" s="190">
        <v>2.4192856154061779</v>
      </c>
    </row>
    <row r="338" spans="1:4" ht="27.75" customHeight="1" x14ac:dyDescent="0.2">
      <c r="A338" s="7" t="s">
        <v>1920</v>
      </c>
      <c r="B338" s="8"/>
      <c r="C338" s="190">
        <v>0.41860428133391503</v>
      </c>
      <c r="D338" s="190">
        <v>8.9640750973904115</v>
      </c>
    </row>
    <row r="339" spans="1:4" ht="27.75" customHeight="1" x14ac:dyDescent="0.2">
      <c r="A339" s="7" t="s">
        <v>1921</v>
      </c>
      <c r="B339" s="8"/>
      <c r="C339" s="190">
        <v>1.8006338073361721</v>
      </c>
      <c r="D339" s="190">
        <v>8.5892376622683972</v>
      </c>
    </row>
    <row r="340" spans="1:4" ht="27.75" customHeight="1" x14ac:dyDescent="0.2">
      <c r="A340" s="7" t="s">
        <v>1922</v>
      </c>
      <c r="B340" s="8"/>
      <c r="C340" s="190">
        <v>3.6752040713058556E-2</v>
      </c>
      <c r="D340" s="190">
        <v>5.9990425232923403</v>
      </c>
    </row>
    <row r="341" spans="1:4" ht="27.75" customHeight="1" x14ac:dyDescent="0.2">
      <c r="A341" s="7" t="s">
        <v>1923</v>
      </c>
      <c r="B341" s="8"/>
      <c r="C341" s="190">
        <v>0.55531512444109332</v>
      </c>
      <c r="D341" s="190">
        <v>1.6541196643177059</v>
      </c>
    </row>
    <row r="342" spans="1:4" ht="27.75" customHeight="1" x14ac:dyDescent="0.2">
      <c r="A342" s="7" t="s">
        <v>1924</v>
      </c>
      <c r="B342" s="8"/>
      <c r="C342" s="190">
        <v>0.17978429342184732</v>
      </c>
      <c r="D342" s="190">
        <v>1.066772913229052</v>
      </c>
    </row>
    <row r="343" spans="1:4" ht="27.75" customHeight="1" x14ac:dyDescent="0.2">
      <c r="A343" s="7" t="s">
        <v>1925</v>
      </c>
      <c r="B343" s="8"/>
      <c r="C343" s="190">
        <v>1.694817013164936</v>
      </c>
      <c r="D343" s="190">
        <v>9.2726743481927265</v>
      </c>
    </row>
    <row r="344" spans="1:4" ht="27.75" customHeight="1" x14ac:dyDescent="0.2">
      <c r="A344" s="7" t="s">
        <v>1926</v>
      </c>
      <c r="B344" s="8"/>
      <c r="C344" s="190">
        <v>0.94023522587537545</v>
      </c>
      <c r="D344" s="190">
        <v>1.7311482172706207</v>
      </c>
    </row>
    <row r="345" spans="1:4" ht="27.75" customHeight="1" x14ac:dyDescent="0.2">
      <c r="A345" s="7" t="s">
        <v>1927</v>
      </c>
      <c r="B345" s="8"/>
      <c r="C345" s="190">
        <v>0.81576264318561542</v>
      </c>
      <c r="D345" s="190">
        <v>6.2562115721196339</v>
      </c>
    </row>
    <row r="346" spans="1:4" ht="27.75" customHeight="1" x14ac:dyDescent="0.2">
      <c r="A346" s="7" t="s">
        <v>1928</v>
      </c>
      <c r="B346" s="8"/>
      <c r="C346" s="190">
        <v>3.2582987335411593</v>
      </c>
      <c r="D346" s="190">
        <v>13.557567469117039</v>
      </c>
    </row>
    <row r="347" spans="1:4" ht="27.75" customHeight="1" x14ac:dyDescent="0.2">
      <c r="A347" s="7" t="s">
        <v>1929</v>
      </c>
      <c r="B347" s="8"/>
      <c r="C347" s="190">
        <v>0.1786374948000794</v>
      </c>
      <c r="D347" s="190">
        <v>2.9999635647970164</v>
      </c>
    </row>
    <row r="348" spans="1:4" ht="27.75" customHeight="1" x14ac:dyDescent="0.2">
      <c r="A348" s="7" t="s">
        <v>1930</v>
      </c>
      <c r="B348" s="8"/>
      <c r="C348" s="190">
        <v>0.24158413125364392</v>
      </c>
      <c r="D348" s="190">
        <v>6.5177964581264938</v>
      </c>
    </row>
    <row r="349" spans="1:4" ht="27.75" customHeight="1" x14ac:dyDescent="0.2">
      <c r="A349" s="7" t="s">
        <v>1931</v>
      </c>
      <c r="B349" s="8"/>
      <c r="C349" s="190">
        <v>0.46306260180091063</v>
      </c>
      <c r="D349" s="190">
        <v>0.91339391608754683</v>
      </c>
    </row>
    <row r="350" spans="1:4" ht="27.75" customHeight="1" x14ac:dyDescent="0.2">
      <c r="A350" s="7" t="s">
        <v>1932</v>
      </c>
      <c r="B350" s="8"/>
      <c r="C350" s="190">
        <v>0.61278569140015293</v>
      </c>
      <c r="D350" s="190">
        <v>3.5313719376695549</v>
      </c>
    </row>
    <row r="351" spans="1:4" ht="27.75" customHeight="1" x14ac:dyDescent="0.2">
      <c r="A351" s="7" t="s">
        <v>1933</v>
      </c>
      <c r="B351" s="8"/>
      <c r="C351" s="190">
        <v>0.85386134688750237</v>
      </c>
      <c r="D351" s="190">
        <v>0.93236278592557054</v>
      </c>
    </row>
    <row r="352" spans="1:4" ht="27.75" customHeight="1" x14ac:dyDescent="0.2">
      <c r="A352" s="7" t="s">
        <v>1934</v>
      </c>
      <c r="B352" s="8"/>
      <c r="C352" s="190">
        <v>0.31094474996600613</v>
      </c>
      <c r="D352" s="190">
        <v>4.9282080280380942</v>
      </c>
    </row>
    <row r="353" spans="1:4" ht="27.75" customHeight="1" x14ac:dyDescent="0.2">
      <c r="A353" s="7" t="s">
        <v>1935</v>
      </c>
      <c r="B353" s="8"/>
      <c r="C353" s="190">
        <v>1.8975545144532016</v>
      </c>
      <c r="D353" s="190">
        <v>1.0278585745352413</v>
      </c>
    </row>
    <row r="354" spans="1:4" ht="27.75" customHeight="1" x14ac:dyDescent="0.2">
      <c r="A354" s="7" t="s">
        <v>1936</v>
      </c>
      <c r="B354" s="8"/>
      <c r="C354" s="190">
        <v>1.0493193503518799E-2</v>
      </c>
      <c r="D354" s="190">
        <v>3.4119651934800688</v>
      </c>
    </row>
    <row r="355" spans="1:4" ht="27.75" customHeight="1" x14ac:dyDescent="0.2">
      <c r="A355" s="7" t="s">
        <v>1937</v>
      </c>
      <c r="B355" s="8"/>
      <c r="C355" s="190">
        <v>0.18699000924999282</v>
      </c>
      <c r="D355" s="190">
        <v>6.3198333202065893</v>
      </c>
    </row>
    <row r="356" spans="1:4" ht="27.75" customHeight="1" x14ac:dyDescent="0.2">
      <c r="A356" s="7" t="s">
        <v>1938</v>
      </c>
      <c r="B356" s="8"/>
      <c r="C356" s="190">
        <v>0.41688407528126475</v>
      </c>
      <c r="D356" s="190">
        <v>2.1405450614946147</v>
      </c>
    </row>
    <row r="357" spans="1:4" ht="27.75" customHeight="1" x14ac:dyDescent="0.2">
      <c r="A357" s="7" t="s">
        <v>1939</v>
      </c>
      <c r="B357" s="8"/>
      <c r="C357" s="190">
        <v>5.33415946609802E-2</v>
      </c>
      <c r="D357" s="190">
        <v>3.2441629194379706E-2</v>
      </c>
    </row>
    <row r="358" spans="1:4" ht="27.75" customHeight="1" x14ac:dyDescent="0.2">
      <c r="A358" s="7" t="s">
        <v>1940</v>
      </c>
      <c r="B358" s="8"/>
      <c r="C358" s="190">
        <v>1.8312802313909473</v>
      </c>
      <c r="D358" s="190">
        <v>5.7420632331052657</v>
      </c>
    </row>
    <row r="359" spans="1:4" ht="27.75" customHeight="1" x14ac:dyDescent="0.2">
      <c r="A359" s="7" t="s">
        <v>1941</v>
      </c>
      <c r="B359" s="8"/>
      <c r="C359" s="190">
        <v>1.3711697913634326</v>
      </c>
      <c r="D359" s="190">
        <v>16.440442871943031</v>
      </c>
    </row>
    <row r="360" spans="1:4" ht="27.75" customHeight="1" x14ac:dyDescent="0.2">
      <c r="A360" s="7" t="s">
        <v>1942</v>
      </c>
      <c r="B360" s="8"/>
      <c r="C360" s="190">
        <v>0.28659259298956102</v>
      </c>
      <c r="D360" s="190">
        <v>20.037688958836355</v>
      </c>
    </row>
    <row r="361" spans="1:4" ht="27.75" customHeight="1" x14ac:dyDescent="0.2">
      <c r="A361" s="7" t="s">
        <v>1943</v>
      </c>
      <c r="B361" s="8"/>
      <c r="C361" s="190">
        <v>2.3523252514035158</v>
      </c>
      <c r="D361" s="190">
        <v>4.1100022626844668</v>
      </c>
    </row>
    <row r="362" spans="1:4" ht="27.75" customHeight="1" x14ac:dyDescent="0.2">
      <c r="A362" s="7" t="s">
        <v>1944</v>
      </c>
      <c r="B362" s="8"/>
      <c r="C362" s="190">
        <v>0.79083670835427766</v>
      </c>
      <c r="D362" s="190">
        <v>1.5737110221232959</v>
      </c>
    </row>
    <row r="363" spans="1:4" ht="27.75" customHeight="1" x14ac:dyDescent="0.2">
      <c r="A363" s="7" t="s">
        <v>1945</v>
      </c>
      <c r="B363" s="8"/>
      <c r="C363" s="190">
        <v>9.5633138322717831E-3</v>
      </c>
      <c r="D363" s="190">
        <v>6.3391192026629826</v>
      </c>
    </row>
    <row r="364" spans="1:4" ht="27.75" customHeight="1" x14ac:dyDescent="0.2">
      <c r="A364" s="7" t="s">
        <v>1946</v>
      </c>
      <c r="B364" s="8"/>
      <c r="C364" s="190">
        <v>1.7289888642846016</v>
      </c>
      <c r="D364" s="190">
        <v>5.7743290808698591</v>
      </c>
    </row>
    <row r="365" spans="1:4" ht="27.75" customHeight="1" x14ac:dyDescent="0.2">
      <c r="A365" s="7" t="s">
        <v>1947</v>
      </c>
      <c r="B365" s="8"/>
      <c r="C365" s="190">
        <v>1.2054029363277743</v>
      </c>
      <c r="D365" s="190">
        <v>2.9678079854863064</v>
      </c>
    </row>
    <row r="366" spans="1:4" ht="27.75" customHeight="1" x14ac:dyDescent="0.2">
      <c r="A366" s="7" t="s">
        <v>1948</v>
      </c>
      <c r="B366" s="8"/>
      <c r="C366" s="190">
        <v>2.4250299708813525</v>
      </c>
      <c r="D366" s="190">
        <v>3.5689356261981491</v>
      </c>
    </row>
    <row r="367" spans="1:4" ht="27.75" customHeight="1" x14ac:dyDescent="0.2">
      <c r="A367" s="7" t="s">
        <v>1949</v>
      </c>
      <c r="B367" s="8"/>
      <c r="C367" s="190">
        <v>0.2648446486212469</v>
      </c>
      <c r="D367" s="190">
        <v>2.9248515698453774</v>
      </c>
    </row>
    <row r="368" spans="1:4" ht="27.75" customHeight="1" x14ac:dyDescent="0.2">
      <c r="A368" s="7" t="s">
        <v>1950</v>
      </c>
      <c r="B368" s="8"/>
      <c r="C368" s="190">
        <v>0.10451316383056501</v>
      </c>
      <c r="D368" s="190">
        <v>4.0375182680164095</v>
      </c>
    </row>
    <row r="369" spans="1:4" ht="27.75" customHeight="1" x14ac:dyDescent="0.2">
      <c r="A369" s="7" t="s">
        <v>1951</v>
      </c>
      <c r="B369" s="8"/>
      <c r="C369" s="190">
        <v>1.1227334342714785</v>
      </c>
      <c r="D369" s="190">
        <v>14.595482007533953</v>
      </c>
    </row>
    <row r="370" spans="1:4" ht="27.75" customHeight="1" x14ac:dyDescent="0.2">
      <c r="A370" s="7" t="s">
        <v>1952</v>
      </c>
      <c r="B370" s="8"/>
      <c r="C370" s="190">
        <v>1.5814891997064184</v>
      </c>
      <c r="D370" s="190">
        <v>3.7145055371112372</v>
      </c>
    </row>
    <row r="371" spans="1:4" ht="27.75" customHeight="1" x14ac:dyDescent="0.2">
      <c r="A371" s="7" t="s">
        <v>1953</v>
      </c>
      <c r="B371" s="8"/>
      <c r="C371" s="190">
        <v>1.5020157790268722</v>
      </c>
      <c r="D371" s="190">
        <v>3.1941869947660275</v>
      </c>
    </row>
    <row r="372" spans="1:4" ht="27.75" customHeight="1" x14ac:dyDescent="0.2">
      <c r="A372" s="7" t="s">
        <v>1954</v>
      </c>
      <c r="B372" s="8"/>
      <c r="C372" s="190">
        <v>3.3519390509947575</v>
      </c>
      <c r="D372" s="190">
        <v>6.9446929723489301</v>
      </c>
    </row>
    <row r="373" spans="1:4" ht="27.75" customHeight="1" x14ac:dyDescent="0.2">
      <c r="A373" s="7" t="s">
        <v>1955</v>
      </c>
      <c r="B373" s="8"/>
      <c r="C373" s="190">
        <v>0.11550158700410146</v>
      </c>
      <c r="D373" s="190">
        <v>3.1632139143350613</v>
      </c>
    </row>
    <row r="374" spans="1:4" ht="27.75" customHeight="1" x14ac:dyDescent="0.2">
      <c r="A374" s="7" t="s">
        <v>1956</v>
      </c>
      <c r="B374" s="8"/>
      <c r="C374" s="190">
        <v>3.5568738122933743</v>
      </c>
      <c r="D374" s="190">
        <v>-1.013638255951548</v>
      </c>
    </row>
    <row r="375" spans="1:4" ht="27.75" customHeight="1" x14ac:dyDescent="0.2">
      <c r="A375" s="7" t="s">
        <v>1957</v>
      </c>
      <c r="B375" s="8"/>
      <c r="C375" s="190">
        <v>0.14154793593335502</v>
      </c>
      <c r="D375" s="190">
        <v>0.61805913129953005</v>
      </c>
    </row>
    <row r="376" spans="1:4" ht="27.75" customHeight="1" x14ac:dyDescent="0.2">
      <c r="A376" s="7" t="s">
        <v>1958</v>
      </c>
      <c r="B376" s="8"/>
      <c r="C376" s="190">
        <v>0.1213108790540664</v>
      </c>
      <c r="D376" s="190">
        <v>21.493027334171178</v>
      </c>
    </row>
    <row r="377" spans="1:4" ht="27.75" customHeight="1" x14ac:dyDescent="0.2">
      <c r="A377" s="7" t="s">
        <v>1959</v>
      </c>
      <c r="B377" s="8"/>
      <c r="C377" s="190">
        <v>3.1139225901500072</v>
      </c>
      <c r="D377" s="190">
        <v>4.1727631202972209</v>
      </c>
    </row>
    <row r="378" spans="1:4" ht="27.75" customHeight="1" x14ac:dyDescent="0.2">
      <c r="A378" s="7" t="s">
        <v>1960</v>
      </c>
      <c r="B378" s="8"/>
      <c r="C378" s="190">
        <v>1.2200490751013291</v>
      </c>
      <c r="D378" s="190">
        <v>5.4923900621433086</v>
      </c>
    </row>
    <row r="379" spans="1:4" ht="27.75" customHeight="1" x14ac:dyDescent="0.2">
      <c r="A379" s="7" t="s">
        <v>1961</v>
      </c>
      <c r="B379" s="8"/>
      <c r="C379" s="190">
        <v>0.76762055951801</v>
      </c>
      <c r="D379" s="190">
        <v>10.432699709589651</v>
      </c>
    </row>
    <row r="380" spans="1:4" ht="27.75" customHeight="1" x14ac:dyDescent="0.2">
      <c r="A380" s="7" t="s">
        <v>1962</v>
      </c>
      <c r="B380" s="8"/>
      <c r="C380" s="190">
        <v>0.36306381461152382</v>
      </c>
      <c r="D380" s="190">
        <v>7.7339699052727955</v>
      </c>
    </row>
    <row r="381" spans="1:4" ht="27.75" customHeight="1" x14ac:dyDescent="0.2">
      <c r="A381" s="7" t="s">
        <v>1963</v>
      </c>
      <c r="B381" s="8"/>
      <c r="C381" s="190">
        <v>0.52581297681854577</v>
      </c>
      <c r="D381" s="190">
        <v>0.92036979452772327</v>
      </c>
    </row>
    <row r="382" spans="1:4" ht="27.75" customHeight="1" x14ac:dyDescent="0.2">
      <c r="A382" s="7" t="s">
        <v>1964</v>
      </c>
      <c r="B382" s="8"/>
      <c r="C382" s="190">
        <v>1.9884644539671372</v>
      </c>
      <c r="D382" s="190">
        <v>2.2359140351434625</v>
      </c>
    </row>
    <row r="383" spans="1:4" ht="27.75" customHeight="1" x14ac:dyDescent="0.2">
      <c r="A383" s="7" t="s">
        <v>1965</v>
      </c>
      <c r="B383" s="8"/>
      <c r="C383" s="190">
        <v>0.7324032970859653</v>
      </c>
      <c r="D383" s="190">
        <v>2.1936872707380166</v>
      </c>
    </row>
    <row r="384" spans="1:4" ht="27.75" customHeight="1" x14ac:dyDescent="0.2">
      <c r="A384" s="7" t="s">
        <v>1966</v>
      </c>
      <c r="B384" s="8"/>
      <c r="C384" s="190">
        <v>0.34040999022111618</v>
      </c>
      <c r="D384" s="190">
        <v>0.67788100766257231</v>
      </c>
    </row>
    <row r="385" spans="1:4" ht="27.75" customHeight="1" x14ac:dyDescent="0.2">
      <c r="A385" s="7" t="s">
        <v>1967</v>
      </c>
      <c r="B385" s="8"/>
      <c r="C385" s="190">
        <v>1.6805799679050466</v>
      </c>
      <c r="D385" s="190">
        <v>17.499863958366269</v>
      </c>
    </row>
    <row r="386" spans="1:4" ht="27.75" customHeight="1" x14ac:dyDescent="0.2">
      <c r="A386" s="7" t="s">
        <v>1968</v>
      </c>
      <c r="B386" s="8"/>
      <c r="C386" s="190">
        <v>5.9495218582416562E-2</v>
      </c>
      <c r="D386" s="190">
        <v>6.1499752984726834</v>
      </c>
    </row>
    <row r="387" spans="1:4" ht="27.75" customHeight="1" x14ac:dyDescent="0.2">
      <c r="A387" s="7" t="s">
        <v>1969</v>
      </c>
      <c r="B387" s="8"/>
      <c r="C387" s="190">
        <v>0.54038996042183662</v>
      </c>
      <c r="D387" s="190">
        <v>20.913949692491787</v>
      </c>
    </row>
    <row r="388" spans="1:4" ht="27.75" customHeight="1" x14ac:dyDescent="0.2">
      <c r="A388" s="7" t="s">
        <v>1970</v>
      </c>
      <c r="B388" s="8"/>
      <c r="C388" s="190">
        <v>9.8263088930075598E-2</v>
      </c>
      <c r="D388" s="190">
        <v>-2.721445721553962</v>
      </c>
    </row>
    <row r="389" spans="1:4" ht="27.75" customHeight="1" x14ac:dyDescent="0.2">
      <c r="A389" s="7" t="s">
        <v>1971</v>
      </c>
      <c r="B389" s="8"/>
      <c r="C389" s="190">
        <v>0.75387000345257982</v>
      </c>
      <c r="D389" s="190">
        <v>4.5989590791128139</v>
      </c>
    </row>
    <row r="390" spans="1:4" ht="27.75" customHeight="1" x14ac:dyDescent="0.2">
      <c r="A390" s="7" t="s">
        <v>1972</v>
      </c>
      <c r="B390" s="8"/>
      <c r="C390" s="190">
        <v>0.18727633653234108</v>
      </c>
      <c r="D390" s="190">
        <v>2.5614550643533747</v>
      </c>
    </row>
    <row r="391" spans="1:4" ht="27.75" customHeight="1" x14ac:dyDescent="0.2">
      <c r="A391" s="7" t="s">
        <v>1973</v>
      </c>
      <c r="B391" s="8"/>
      <c r="C391" s="190">
        <v>0.18804411307824456</v>
      </c>
      <c r="D391" s="190">
        <v>-0.12066349564152068</v>
      </c>
    </row>
    <row r="392" spans="1:4" ht="27.75" customHeight="1" x14ac:dyDescent="0.2">
      <c r="A392" s="7" t="s">
        <v>1974</v>
      </c>
      <c r="B392" s="8"/>
      <c r="C392" s="190">
        <v>2.0903525348486163</v>
      </c>
      <c r="D392" s="190">
        <v>1.0488439465461208</v>
      </c>
    </row>
    <row r="393" spans="1:4" ht="27.75" customHeight="1" x14ac:dyDescent="0.2">
      <c r="A393" s="7" t="s">
        <v>1975</v>
      </c>
      <c r="B393" s="8"/>
      <c r="C393" s="190">
        <v>2.2509086998823822</v>
      </c>
      <c r="D393" s="190">
        <v>-0.26104566040816179</v>
      </c>
    </row>
    <row r="394" spans="1:4" ht="27.75" customHeight="1" x14ac:dyDescent="0.2">
      <c r="A394" s="7" t="s">
        <v>1976</v>
      </c>
      <c r="B394" s="8"/>
      <c r="C394" s="190">
        <v>1.0151265479648552</v>
      </c>
      <c r="D394" s="190">
        <v>21.62242274598605</v>
      </c>
    </row>
    <row r="395" spans="1:4" ht="27.75" customHeight="1" x14ac:dyDescent="0.2">
      <c r="A395" s="7" t="s">
        <v>1977</v>
      </c>
      <c r="B395" s="8"/>
      <c r="C395" s="190">
        <v>1.2623011888053443E-2</v>
      </c>
      <c r="D395" s="190">
        <v>6.4600663086829879</v>
      </c>
    </row>
    <row r="396" spans="1:4" ht="27.75" customHeight="1" x14ac:dyDescent="0.2">
      <c r="A396" s="7" t="s">
        <v>1978</v>
      </c>
      <c r="B396" s="8"/>
      <c r="C396" s="190">
        <v>4.0986908189859133</v>
      </c>
      <c r="D396" s="190">
        <v>-0.70712572063743107</v>
      </c>
    </row>
    <row r="397" spans="1:4" ht="27.75" customHeight="1" x14ac:dyDescent="0.2">
      <c r="A397" s="7" t="s">
        <v>1979</v>
      </c>
      <c r="B397" s="8"/>
      <c r="C397" s="190">
        <v>4.0386091587270707</v>
      </c>
      <c r="D397" s="190">
        <v>2.7018362701649647</v>
      </c>
    </row>
    <row r="398" spans="1:4" ht="27.75" customHeight="1" x14ac:dyDescent="0.2">
      <c r="A398" s="7" t="s">
        <v>1980</v>
      </c>
      <c r="B398" s="8"/>
      <c r="C398" s="190">
        <v>0.1188051938608288</v>
      </c>
      <c r="D398" s="190">
        <v>3.373709971620817</v>
      </c>
    </row>
    <row r="399" spans="1:4" ht="27.75" customHeight="1" x14ac:dyDescent="0.2">
      <c r="A399" s="7" t="s">
        <v>1981</v>
      </c>
      <c r="B399" s="8"/>
      <c r="C399" s="190">
        <v>1.9794647445401363</v>
      </c>
      <c r="D399" s="190">
        <v>3.428439047586481</v>
      </c>
    </row>
    <row r="400" spans="1:4" ht="27.75" customHeight="1" x14ac:dyDescent="0.2">
      <c r="A400" s="7" t="s">
        <v>1982</v>
      </c>
      <c r="B400" s="8"/>
      <c r="C400" s="190">
        <v>2.8475165693795765</v>
      </c>
      <c r="D400" s="190">
        <v>21.179884916384438</v>
      </c>
    </row>
    <row r="401" spans="1:4" ht="27.75" customHeight="1" x14ac:dyDescent="0.2">
      <c r="A401" s="7" t="s">
        <v>1983</v>
      </c>
      <c r="B401" s="8"/>
      <c r="C401" s="190">
        <v>0.40408684060729572</v>
      </c>
      <c r="D401" s="190">
        <v>11.474918414160356</v>
      </c>
    </row>
    <row r="402" spans="1:4" ht="27.75" customHeight="1" x14ac:dyDescent="0.2">
      <c r="A402" s="7" t="s">
        <v>1984</v>
      </c>
      <c r="B402" s="8"/>
      <c r="C402" s="190">
        <v>0.88279040539475773</v>
      </c>
      <c r="D402" s="190">
        <v>14.305316971579156</v>
      </c>
    </row>
    <row r="403" spans="1:4" ht="27.75" customHeight="1" x14ac:dyDescent="0.2">
      <c r="A403" s="7" t="s">
        <v>1985</v>
      </c>
      <c r="B403" s="8"/>
      <c r="C403" s="190">
        <v>0.60366742217035363</v>
      </c>
      <c r="D403" s="190">
        <v>20.735950308355175</v>
      </c>
    </row>
    <row r="404" spans="1:4" ht="27.75" customHeight="1" x14ac:dyDescent="0.2">
      <c r="A404" s="7" t="s">
        <v>1986</v>
      </c>
      <c r="B404" s="8"/>
      <c r="C404" s="190">
        <v>3.0234389032618831</v>
      </c>
      <c r="D404" s="190">
        <v>20.774387718875833</v>
      </c>
    </row>
    <row r="405" spans="1:4" ht="27.75" customHeight="1" x14ac:dyDescent="0.2">
      <c r="A405" s="7" t="s">
        <v>1987</v>
      </c>
      <c r="B405" s="8"/>
      <c r="C405" s="190">
        <v>0.13100449276002865</v>
      </c>
      <c r="D405" s="190">
        <v>3.1043785176354657</v>
      </c>
    </row>
    <row r="406" spans="1:4" ht="27.75" customHeight="1" x14ac:dyDescent="0.2">
      <c r="A406" s="7" t="s">
        <v>1988</v>
      </c>
      <c r="B406" s="8"/>
      <c r="C406" s="190">
        <v>0.53566735964763623</v>
      </c>
      <c r="D406" s="190">
        <v>1.6210144345389745</v>
      </c>
    </row>
    <row r="407" spans="1:4" ht="27.75" customHeight="1" x14ac:dyDescent="0.2">
      <c r="A407" s="7" t="s">
        <v>1989</v>
      </c>
      <c r="B407" s="8"/>
      <c r="C407" s="190">
        <v>4.1872778274745226</v>
      </c>
      <c r="D407" s="190">
        <v>0.46600536985231983</v>
      </c>
    </row>
    <row r="408" spans="1:4" ht="27.75" customHeight="1" x14ac:dyDescent="0.2">
      <c r="A408" s="7" t="s">
        <v>1990</v>
      </c>
      <c r="B408" s="8"/>
      <c r="C408" s="190">
        <v>0.52234995906522985</v>
      </c>
      <c r="D408" s="190">
        <v>7.6732218345318932</v>
      </c>
    </row>
    <row r="409" spans="1:4" ht="27.75" customHeight="1" x14ac:dyDescent="0.2">
      <c r="A409" s="7" t="s">
        <v>1991</v>
      </c>
      <c r="B409" s="8"/>
      <c r="C409" s="190">
        <v>2.3627589075059379</v>
      </c>
      <c r="D409" s="190">
        <v>3.5508733086842206</v>
      </c>
    </row>
    <row r="410" spans="1:4" ht="27.75" customHeight="1" x14ac:dyDescent="0.2">
      <c r="A410" s="7" t="s">
        <v>1992</v>
      </c>
      <c r="B410" s="8"/>
      <c r="C410" s="190">
        <v>0.90954895575966144</v>
      </c>
      <c r="D410" s="190">
        <v>1.6771416114332831</v>
      </c>
    </row>
    <row r="411" spans="1:4" ht="27.75" customHeight="1" x14ac:dyDescent="0.2">
      <c r="A411" s="7" t="s">
        <v>1993</v>
      </c>
      <c r="B411" s="8"/>
      <c r="C411" s="190">
        <v>0.87015345747244432</v>
      </c>
      <c r="D411" s="190">
        <v>6.4794781582422578</v>
      </c>
    </row>
    <row r="412" spans="1:4" ht="27.75" customHeight="1" x14ac:dyDescent="0.2">
      <c r="A412" s="7" t="s">
        <v>1994</v>
      </c>
      <c r="B412" s="8"/>
      <c r="C412" s="190">
        <v>0.31392691289204255</v>
      </c>
      <c r="D412" s="190">
        <v>5.3525371479470252</v>
      </c>
    </row>
    <row r="413" spans="1:4" ht="27.75" customHeight="1" x14ac:dyDescent="0.2">
      <c r="A413" s="7" t="s">
        <v>1995</v>
      </c>
      <c r="B413" s="8"/>
      <c r="C413" s="190">
        <v>0.74998041777313207</v>
      </c>
      <c r="D413" s="190">
        <v>3.4004767730085237</v>
      </c>
    </row>
    <row r="414" spans="1:4" ht="27.75" customHeight="1" x14ac:dyDescent="0.2">
      <c r="A414" s="7" t="s">
        <v>1996</v>
      </c>
      <c r="B414" s="8"/>
      <c r="C414" s="190">
        <v>0.17367688257426167</v>
      </c>
      <c r="D414" s="190">
        <v>4.3002462381747444</v>
      </c>
    </row>
    <row r="415" spans="1:4" ht="27.75" customHeight="1" x14ac:dyDescent="0.2">
      <c r="A415" s="7" t="s">
        <v>1997</v>
      </c>
      <c r="B415" s="8"/>
      <c r="C415" s="190">
        <v>0.68288157344923217</v>
      </c>
      <c r="D415" s="190">
        <v>2.0178902269688321</v>
      </c>
    </row>
    <row r="416" spans="1:4" ht="27.75" customHeight="1" x14ac:dyDescent="0.2">
      <c r="A416" s="7" t="s">
        <v>1998</v>
      </c>
      <c r="B416" s="8"/>
      <c r="C416" s="190">
        <v>0.47162672658908528</v>
      </c>
      <c r="D416" s="190">
        <v>0.35876655083604653</v>
      </c>
    </row>
    <row r="417" spans="1:4" ht="27.75" customHeight="1" x14ac:dyDescent="0.2">
      <c r="A417" s="7" t="s">
        <v>1999</v>
      </c>
      <c r="B417" s="8"/>
      <c r="C417" s="190">
        <v>0.83071023476116401</v>
      </c>
      <c r="D417" s="190">
        <v>17.744967038761594</v>
      </c>
    </row>
    <row r="418" spans="1:4" ht="27.75" customHeight="1" x14ac:dyDescent="0.2">
      <c r="A418" s="7" t="s">
        <v>2000</v>
      </c>
      <c r="B418" s="8"/>
      <c r="C418" s="190">
        <v>0.56030153888169976</v>
      </c>
      <c r="D418" s="190">
        <v>-0.74172654125758819</v>
      </c>
    </row>
    <row r="419" spans="1:4" ht="27.75" customHeight="1" x14ac:dyDescent="0.2">
      <c r="A419" s="7" t="s">
        <v>2001</v>
      </c>
      <c r="B419" s="8"/>
      <c r="C419" s="190">
        <v>0.29004058918238379</v>
      </c>
      <c r="D419" s="190">
        <v>0.2091654208240786</v>
      </c>
    </row>
    <row r="420" spans="1:4" ht="27.75" customHeight="1" x14ac:dyDescent="0.2">
      <c r="A420" s="7" t="s">
        <v>2002</v>
      </c>
      <c r="B420" s="8"/>
      <c r="C420" s="190">
        <v>0.40358733793800089</v>
      </c>
      <c r="D420" s="190">
        <v>2.890908787689761</v>
      </c>
    </row>
    <row r="421" spans="1:4" ht="27.75" customHeight="1" x14ac:dyDescent="0.2">
      <c r="A421" s="7" t="s">
        <v>2003</v>
      </c>
      <c r="B421" s="8"/>
      <c r="C421" s="190">
        <v>3.8362010736363192</v>
      </c>
      <c r="D421" s="190">
        <v>2.7295046306379547</v>
      </c>
    </row>
    <row r="422" spans="1:4" ht="27.75" customHeight="1" x14ac:dyDescent="0.2">
      <c r="A422" s="7" t="s">
        <v>2004</v>
      </c>
      <c r="B422" s="8"/>
      <c r="C422" s="190">
        <v>0.54705825667134589</v>
      </c>
      <c r="D422" s="190">
        <v>0.2368665107560835</v>
      </c>
    </row>
    <row r="423" spans="1:4" ht="27.75" customHeight="1" x14ac:dyDescent="0.2">
      <c r="A423" s="7" t="s">
        <v>2005</v>
      </c>
      <c r="B423" s="8"/>
      <c r="C423" s="190">
        <v>1.0950089066846205</v>
      </c>
      <c r="D423" s="190">
        <v>6.9565007358634201</v>
      </c>
    </row>
    <row r="424" spans="1:4" ht="27.75" customHeight="1" x14ac:dyDescent="0.2">
      <c r="A424" s="7" t="s">
        <v>2006</v>
      </c>
      <c r="B424" s="8"/>
      <c r="C424" s="190">
        <v>5.2962158314947258E-2</v>
      </c>
      <c r="D424" s="190">
        <v>-0.13564731956347129</v>
      </c>
    </row>
    <row r="425" spans="1:4" ht="27.75" customHeight="1" x14ac:dyDescent="0.2">
      <c r="A425" s="7" t="s">
        <v>2007</v>
      </c>
      <c r="B425" s="8"/>
      <c r="C425" s="190">
        <v>0.74009993769488425</v>
      </c>
      <c r="D425" s="190">
        <v>2.9144211658995052</v>
      </c>
    </row>
    <row r="426" spans="1:4" ht="27.75" customHeight="1" x14ac:dyDescent="0.2">
      <c r="A426" s="7" t="s">
        <v>2008</v>
      </c>
      <c r="B426" s="8"/>
      <c r="C426" s="190">
        <v>0.13077092149612024</v>
      </c>
      <c r="D426" s="190">
        <v>-6.6657934818673187E-2</v>
      </c>
    </row>
    <row r="427" spans="1:4" ht="27.75" customHeight="1" x14ac:dyDescent="0.2">
      <c r="A427" s="7" t="s">
        <v>2009</v>
      </c>
      <c r="B427" s="8"/>
      <c r="C427" s="190">
        <v>0.30571806925119227</v>
      </c>
      <c r="D427" s="190">
        <v>1.6072744720855221</v>
      </c>
    </row>
    <row r="428" spans="1:4" ht="27.75" customHeight="1" x14ac:dyDescent="0.2">
      <c r="A428" s="7" t="s">
        <v>2010</v>
      </c>
      <c r="B428" s="8"/>
      <c r="C428" s="190">
        <v>0.48246311085208105</v>
      </c>
      <c r="D428" s="190">
        <v>1.0294816391909909</v>
      </c>
    </row>
    <row r="429" spans="1:4" ht="27.75" customHeight="1" x14ac:dyDescent="0.2">
      <c r="A429" s="7" t="s">
        <v>2011</v>
      </c>
      <c r="B429" s="8"/>
      <c r="C429" s="190">
        <v>2.6909543500230169</v>
      </c>
      <c r="D429" s="190">
        <v>20.210456133024667</v>
      </c>
    </row>
    <row r="430" spans="1:4" ht="27.75" customHeight="1" x14ac:dyDescent="0.2">
      <c r="A430" s="7" t="s">
        <v>2012</v>
      </c>
      <c r="B430" s="8"/>
      <c r="C430" s="190">
        <v>7.0263254273807918E-2</v>
      </c>
      <c r="D430" s="190">
        <v>0.84675177943432467</v>
      </c>
    </row>
    <row r="431" spans="1:4" ht="27.75" customHeight="1" x14ac:dyDescent="0.2">
      <c r="A431" s="7" t="s">
        <v>2013</v>
      </c>
      <c r="B431" s="8"/>
      <c r="C431" s="190">
        <v>7.0266024512287362E-2</v>
      </c>
      <c r="D431" s="190">
        <v>0.84680111489262577</v>
      </c>
    </row>
    <row r="432" spans="1:4" ht="27.75" customHeight="1" x14ac:dyDescent="0.2">
      <c r="A432" s="7" t="s">
        <v>2014</v>
      </c>
      <c r="B432" s="8"/>
      <c r="C432" s="190">
        <v>1.9127775717171783E-2</v>
      </c>
      <c r="D432" s="190">
        <v>3.9809788052759827</v>
      </c>
    </row>
    <row r="433" spans="1:4" ht="27.75" customHeight="1" x14ac:dyDescent="0.2">
      <c r="A433" s="7" t="s">
        <v>2015</v>
      </c>
      <c r="B433" s="8"/>
      <c r="C433" s="190">
        <v>1.7646909983429934E-2</v>
      </c>
      <c r="D433" s="190">
        <v>4.1723098970953139</v>
      </c>
    </row>
    <row r="434" spans="1:4" ht="27.75" customHeight="1" x14ac:dyDescent="0.2">
      <c r="A434" s="7" t="s">
        <v>2016</v>
      </c>
      <c r="B434" s="8"/>
      <c r="C434" s="190">
        <v>0.38598684960495011</v>
      </c>
      <c r="D434" s="190">
        <v>4.6981772037691298</v>
      </c>
    </row>
    <row r="435" spans="1:4" ht="27.75" customHeight="1" x14ac:dyDescent="0.2">
      <c r="A435" s="7" t="s">
        <v>2017</v>
      </c>
      <c r="B435" s="8"/>
      <c r="C435" s="190">
        <v>0.35601003590107599</v>
      </c>
      <c r="D435" s="190">
        <v>4.290680360971054</v>
      </c>
    </row>
    <row r="436" spans="1:4" ht="27.75" customHeight="1" x14ac:dyDescent="0.2">
      <c r="A436" s="7" t="s">
        <v>2018</v>
      </c>
      <c r="B436" s="8"/>
      <c r="C436" s="190">
        <v>1.7825312001151958</v>
      </c>
      <c r="D436" s="190">
        <v>7.6962680728974115</v>
      </c>
    </row>
    <row r="437" spans="1:4" ht="27.75" customHeight="1" x14ac:dyDescent="0.2">
      <c r="A437" s="7" t="s">
        <v>2019</v>
      </c>
      <c r="B437" s="8"/>
      <c r="C437" s="190">
        <v>0.5275310590898864</v>
      </c>
      <c r="D437" s="190">
        <v>1.9351031334176207</v>
      </c>
    </row>
    <row r="438" spans="1:4" ht="27.75" customHeight="1" x14ac:dyDescent="0.2">
      <c r="A438" s="7" t="s">
        <v>2020</v>
      </c>
      <c r="B438" s="8"/>
      <c r="C438" s="190">
        <v>0.92405488900795163</v>
      </c>
      <c r="D438" s="190">
        <v>1.4066487244068568</v>
      </c>
    </row>
    <row r="439" spans="1:4" ht="27.75" customHeight="1" x14ac:dyDescent="0.2">
      <c r="A439" s="7" t="s">
        <v>2021</v>
      </c>
      <c r="B439" s="8"/>
      <c r="C439" s="190">
        <v>0.13385801460386679</v>
      </c>
      <c r="D439" s="190">
        <v>3.6496889311474146</v>
      </c>
    </row>
    <row r="440" spans="1:4" ht="27.75" customHeight="1" x14ac:dyDescent="0.2">
      <c r="A440" s="7" t="s">
        <v>2022</v>
      </c>
      <c r="B440" s="8"/>
      <c r="C440" s="190">
        <v>0.23874220667116142</v>
      </c>
      <c r="D440" s="190">
        <v>2.3665144420723618</v>
      </c>
    </row>
    <row r="441" spans="1:4" ht="27.75" customHeight="1" x14ac:dyDescent="0.2">
      <c r="A441" s="7" t="s">
        <v>2023</v>
      </c>
      <c r="B441" s="8"/>
      <c r="C441" s="190">
        <v>5.7184091449523633</v>
      </c>
      <c r="D441" s="190">
        <v>4.5740968871410548E-2</v>
      </c>
    </row>
    <row r="442" spans="1:4" ht="27.75" customHeight="1" x14ac:dyDescent="0.2">
      <c r="A442" s="7" t="s">
        <v>2024</v>
      </c>
      <c r="B442" s="8"/>
      <c r="C442" s="190">
        <v>4.4273098562771871</v>
      </c>
      <c r="D442" s="190">
        <v>21.875077760386606</v>
      </c>
    </row>
    <row r="443" spans="1:4" ht="27.75" customHeight="1" x14ac:dyDescent="0.2">
      <c r="A443" s="7" t="s">
        <v>2025</v>
      </c>
      <c r="B443" s="8"/>
      <c r="C443" s="190">
        <v>2.0172566299641215</v>
      </c>
      <c r="D443" s="190">
        <v>2.5482593643275484</v>
      </c>
    </row>
    <row r="444" spans="1:4" ht="27.75" customHeight="1" x14ac:dyDescent="0.2">
      <c r="A444" s="7" t="s">
        <v>2026</v>
      </c>
      <c r="B444" s="8"/>
      <c r="C444" s="190">
        <v>0.76230901477882329</v>
      </c>
      <c r="D444" s="190">
        <v>6.4784820169839694</v>
      </c>
    </row>
    <row r="445" spans="1:4" ht="27.75" customHeight="1" x14ac:dyDescent="0.2">
      <c r="A445" s="7" t="s">
        <v>2027</v>
      </c>
      <c r="B445" s="8"/>
      <c r="C445" s="190">
        <v>9.9998974415214825E-2</v>
      </c>
      <c r="D445" s="190">
        <v>4.1317321577497657</v>
      </c>
    </row>
    <row r="446" spans="1:4" ht="27.75" customHeight="1" x14ac:dyDescent="0.2">
      <c r="A446" s="7" t="s">
        <v>2028</v>
      </c>
      <c r="B446" s="8"/>
      <c r="C446" s="190">
        <v>1.7057648002308521</v>
      </c>
      <c r="D446" s="190">
        <v>19.527655187904116</v>
      </c>
    </row>
    <row r="447" spans="1:4" ht="27.75" customHeight="1" x14ac:dyDescent="0.2">
      <c r="A447" s="7" t="s">
        <v>2029</v>
      </c>
      <c r="B447" s="8"/>
      <c r="C447" s="190">
        <v>0.50784421198615115</v>
      </c>
      <c r="D447" s="190">
        <v>7.3520029856517608</v>
      </c>
    </row>
    <row r="448" spans="1:4" ht="27.75" customHeight="1" x14ac:dyDescent="0.2">
      <c r="A448" s="7" t="s">
        <v>2030</v>
      </c>
      <c r="B448" s="8"/>
      <c r="C448" s="190">
        <v>0.18542419462459464</v>
      </c>
      <c r="D448" s="190">
        <v>2.1454710366587562</v>
      </c>
    </row>
    <row r="449" spans="1:4" ht="27.75" customHeight="1" x14ac:dyDescent="0.2">
      <c r="A449" s="7" t="s">
        <v>2031</v>
      </c>
      <c r="B449" s="8"/>
      <c r="C449" s="190">
        <v>0.53021518201461748</v>
      </c>
      <c r="D449" s="190">
        <v>13.6067440010985</v>
      </c>
    </row>
    <row r="450" spans="1:4" ht="27.75" customHeight="1" x14ac:dyDescent="0.2">
      <c r="A450" s="7" t="s">
        <v>2032</v>
      </c>
      <c r="B450" s="8"/>
      <c r="C450" s="190">
        <v>0.93843629117465532</v>
      </c>
      <c r="D450" s="190">
        <v>0.60621205822549318</v>
      </c>
    </row>
    <row r="451" spans="1:4" ht="27.75" customHeight="1" x14ac:dyDescent="0.2">
      <c r="A451" s="7" t="s">
        <v>2033</v>
      </c>
      <c r="B451" s="8"/>
      <c r="C451" s="190">
        <v>0.76764747973963521</v>
      </c>
      <c r="D451" s="190">
        <v>3.2272181376708611</v>
      </c>
    </row>
    <row r="452" spans="1:4" ht="27.75" customHeight="1" x14ac:dyDescent="0.2">
      <c r="A452" s="7" t="s">
        <v>2034</v>
      </c>
      <c r="B452" s="8"/>
      <c r="C452" s="190">
        <v>2.2618581494422796</v>
      </c>
      <c r="D452" s="190">
        <v>-0.38273329238068299</v>
      </c>
    </row>
    <row r="453" spans="1:4" ht="27.75" customHeight="1" x14ac:dyDescent="0.2">
      <c r="A453" s="7" t="s">
        <v>2035</v>
      </c>
      <c r="B453" s="8"/>
      <c r="C453" s="190">
        <v>6.8617789146850836E-2</v>
      </c>
      <c r="D453" s="190">
        <v>2.8186351635532909</v>
      </c>
    </row>
    <row r="454" spans="1:4" ht="27.75" customHeight="1" x14ac:dyDescent="0.2">
      <c r="A454" s="7" t="s">
        <v>2036</v>
      </c>
      <c r="B454" s="8"/>
      <c r="C454" s="190">
        <v>3.1621759714250635</v>
      </c>
      <c r="D454" s="190">
        <v>12.81430997159265</v>
      </c>
    </row>
    <row r="455" spans="1:4" ht="27.75" customHeight="1" x14ac:dyDescent="0.2">
      <c r="A455" s="7" t="s">
        <v>2037</v>
      </c>
      <c r="B455" s="8"/>
      <c r="C455" s="190">
        <v>0.16563413012011716</v>
      </c>
      <c r="D455" s="190">
        <v>13.103921720068117</v>
      </c>
    </row>
    <row r="456" spans="1:4" ht="27.75" customHeight="1" x14ac:dyDescent="0.2">
      <c r="A456" s="7" t="s">
        <v>2038</v>
      </c>
      <c r="B456" s="8"/>
      <c r="C456" s="190">
        <v>1.5093329347227642E-2</v>
      </c>
      <c r="D456" s="190">
        <v>13.568058872622011</v>
      </c>
    </row>
    <row r="457" spans="1:4" ht="27.75" customHeight="1" x14ac:dyDescent="0.2">
      <c r="A457" s="7" t="s">
        <v>2039</v>
      </c>
      <c r="B457" s="8"/>
      <c r="C457" s="190">
        <v>3.657233606684092</v>
      </c>
      <c r="D457" s="190">
        <v>6.6786578430356682</v>
      </c>
    </row>
    <row r="458" spans="1:4" ht="27.75" customHeight="1" x14ac:dyDescent="0.2">
      <c r="A458" s="7" t="s">
        <v>2040</v>
      </c>
      <c r="B458" s="8"/>
      <c r="C458" s="190">
        <v>4.1968546867914158</v>
      </c>
      <c r="D458" s="190">
        <v>6.774842313582722</v>
      </c>
    </row>
    <row r="459" spans="1:4" ht="27.75" customHeight="1" x14ac:dyDescent="0.2">
      <c r="A459" s="7" t="s">
        <v>2041</v>
      </c>
      <c r="B459" s="8"/>
      <c r="C459" s="190">
        <v>0.1695287336006415</v>
      </c>
      <c r="D459" s="190">
        <v>0.75169609126639725</v>
      </c>
    </row>
    <row r="460" spans="1:4" ht="27.75" customHeight="1" x14ac:dyDescent="0.2">
      <c r="A460" s="7" t="s">
        <v>2042</v>
      </c>
      <c r="B460" s="8"/>
      <c r="C460" s="190">
        <v>0.25160061749421087</v>
      </c>
      <c r="D460" s="190">
        <v>1.9785053334767968</v>
      </c>
    </row>
    <row r="461" spans="1:4" ht="27.75" customHeight="1" x14ac:dyDescent="0.2">
      <c r="A461" s="7" t="s">
        <v>2043</v>
      </c>
      <c r="B461" s="8"/>
      <c r="C461" s="190">
        <v>0.36416197302584169</v>
      </c>
      <c r="D461" s="190">
        <v>2.5924917182733562</v>
      </c>
    </row>
    <row r="462" spans="1:4" ht="27.75" customHeight="1" x14ac:dyDescent="0.2">
      <c r="A462" s="7" t="s">
        <v>2044</v>
      </c>
      <c r="B462" s="8"/>
      <c r="C462" s="190">
        <v>1.0385191446650206</v>
      </c>
      <c r="D462" s="190">
        <v>1.4527114173976059</v>
      </c>
    </row>
    <row r="463" spans="1:4" ht="27.75" customHeight="1" x14ac:dyDescent="0.2">
      <c r="A463" s="7" t="s">
        <v>2045</v>
      </c>
      <c r="B463" s="8"/>
      <c r="C463" s="190">
        <v>0.88065977871626411</v>
      </c>
      <c r="D463" s="190">
        <v>0.34020379218495522</v>
      </c>
    </row>
    <row r="464" spans="1:4" ht="27.75" customHeight="1" x14ac:dyDescent="0.2">
      <c r="A464" s="7" t="s">
        <v>2046</v>
      </c>
      <c r="B464" s="8"/>
      <c r="C464" s="190">
        <v>0.1090652500623619</v>
      </c>
      <c r="D464" s="190">
        <v>3.5627559060326242</v>
      </c>
    </row>
    <row r="465" spans="1:4" ht="27.75" customHeight="1" x14ac:dyDescent="0.2">
      <c r="A465" s="7" t="s">
        <v>2047</v>
      </c>
      <c r="B465" s="8"/>
      <c r="C465" s="190">
        <v>1.3465526747837451</v>
      </c>
      <c r="D465" s="190">
        <v>-0.13821828555577231</v>
      </c>
    </row>
    <row r="466" spans="1:4" ht="27.75" customHeight="1" x14ac:dyDescent="0.2">
      <c r="A466" s="7" t="s">
        <v>2048</v>
      </c>
      <c r="B466" s="8"/>
      <c r="C466" s="190">
        <v>0.1136266597696641</v>
      </c>
      <c r="D466" s="190">
        <v>13.660620922721687</v>
      </c>
    </row>
    <row r="467" spans="1:4" ht="27.75" customHeight="1" x14ac:dyDescent="0.2">
      <c r="A467" s="7" t="s">
        <v>2049</v>
      </c>
      <c r="B467" s="8"/>
      <c r="C467" s="190">
        <v>1.2144416509961457E-2</v>
      </c>
      <c r="D467" s="190">
        <v>6.1250839329441868</v>
      </c>
    </row>
    <row r="468" spans="1:4" ht="27.75" customHeight="1" x14ac:dyDescent="0.2">
      <c r="A468" s="7" t="s">
        <v>2050</v>
      </c>
      <c r="B468" s="8"/>
      <c r="C468" s="190">
        <v>1.9302987736060429</v>
      </c>
      <c r="D468" s="190">
        <v>6.5325405129355447</v>
      </c>
    </row>
    <row r="469" spans="1:4" ht="27.75" customHeight="1" x14ac:dyDescent="0.2">
      <c r="A469" s="7" t="s">
        <v>2051</v>
      </c>
      <c r="B469" s="8"/>
      <c r="C469" s="190">
        <v>0</v>
      </c>
      <c r="D469" s="190">
        <v>2.7655768254860607</v>
      </c>
    </row>
    <row r="470" spans="1:4" ht="27.75" customHeight="1" x14ac:dyDescent="0.2">
      <c r="A470" s="7" t="s">
        <v>2052</v>
      </c>
      <c r="B470" s="8"/>
      <c r="C470" s="190">
        <v>0.57348226789385282</v>
      </c>
      <c r="D470" s="190">
        <v>2.760537425776016</v>
      </c>
    </row>
    <row r="471" spans="1:4" ht="27.75" customHeight="1" x14ac:dyDescent="0.2">
      <c r="A471" s="7" t="s">
        <v>2053</v>
      </c>
      <c r="B471" s="8"/>
      <c r="C471" s="190">
        <v>0.51478846930627331</v>
      </c>
      <c r="D471" s="190">
        <v>1.8136384814659234</v>
      </c>
    </row>
    <row r="472" spans="1:4" ht="27.75" customHeight="1" x14ac:dyDescent="0.2">
      <c r="A472" s="7" t="s">
        <v>2054</v>
      </c>
      <c r="B472" s="8"/>
      <c r="C472" s="190">
        <v>0.86653138639477123</v>
      </c>
      <c r="D472" s="190">
        <v>2.8998442748451416</v>
      </c>
    </row>
    <row r="473" spans="1:4" ht="27.75" customHeight="1" x14ac:dyDescent="0.2">
      <c r="A473" s="7" t="s">
        <v>2055</v>
      </c>
      <c r="B473" s="8"/>
      <c r="C473" s="190">
        <v>0.11631409224762213</v>
      </c>
      <c r="D473" s="190">
        <v>2.3590281937052473</v>
      </c>
    </row>
    <row r="474" spans="1:4" ht="27.75" customHeight="1" x14ac:dyDescent="0.2">
      <c r="A474" s="7" t="s">
        <v>2056</v>
      </c>
      <c r="B474" s="8"/>
      <c r="C474" s="190">
        <v>0.86364139076962065</v>
      </c>
      <c r="D474" s="190">
        <v>21.411132223015745</v>
      </c>
    </row>
    <row r="475" spans="1:4" ht="27.75" customHeight="1" x14ac:dyDescent="0.2">
      <c r="A475" s="7" t="s">
        <v>2057</v>
      </c>
      <c r="B475" s="8"/>
      <c r="C475" s="190">
        <v>2.0856089103045701</v>
      </c>
      <c r="D475" s="190">
        <v>7.3331719629985566</v>
      </c>
    </row>
    <row r="476" spans="1:4" ht="27.75" customHeight="1" x14ac:dyDescent="0.2">
      <c r="A476" s="7" t="s">
        <v>2058</v>
      </c>
      <c r="B476" s="8"/>
      <c r="C476" s="190">
        <v>0.37616975946365272</v>
      </c>
      <c r="D476" s="190">
        <v>4.5788370137260523</v>
      </c>
    </row>
    <row r="477" spans="1:4" ht="27.75" customHeight="1" x14ac:dyDescent="0.2">
      <c r="A477" s="7" t="s">
        <v>2059</v>
      </c>
      <c r="B477" s="8"/>
      <c r="C477" s="190">
        <v>0.50924258714234272</v>
      </c>
      <c r="D477" s="190">
        <v>2.7566238185540173</v>
      </c>
    </row>
    <row r="478" spans="1:4" ht="27.75" customHeight="1" x14ac:dyDescent="0.2">
      <c r="A478" s="7" t="s">
        <v>2060</v>
      </c>
      <c r="B478" s="8"/>
      <c r="C478" s="190">
        <v>0.79994939442783308</v>
      </c>
      <c r="D478" s="190">
        <v>0.62902268112079174</v>
      </c>
    </row>
    <row r="479" spans="1:4" ht="27.75" customHeight="1" x14ac:dyDescent="0.2">
      <c r="A479" s="7" t="s">
        <v>2061</v>
      </c>
      <c r="B479" s="8"/>
      <c r="C479" s="190">
        <v>1.4037814738316334</v>
      </c>
      <c r="D479" s="190">
        <v>0.23403245474318232</v>
      </c>
    </row>
    <row r="480" spans="1:4" ht="27.75" customHeight="1" x14ac:dyDescent="0.2">
      <c r="A480" s="7" t="s">
        <v>2062</v>
      </c>
      <c r="B480" s="8"/>
      <c r="C480" s="190">
        <v>8.9535484301442037E-2</v>
      </c>
      <c r="D480" s="190">
        <v>2.8603292572593899</v>
      </c>
    </row>
    <row r="481" spans="1:4" ht="27.75" customHeight="1" x14ac:dyDescent="0.2">
      <c r="A481" s="7" t="s">
        <v>2063</v>
      </c>
      <c r="B481" s="8"/>
      <c r="C481" s="190">
        <v>0.74466715775747971</v>
      </c>
      <c r="D481" s="190">
        <v>3.9176885906870562</v>
      </c>
    </row>
    <row r="482" spans="1:4" ht="27.75" customHeight="1" x14ac:dyDescent="0.2">
      <c r="A482" s="7" t="s">
        <v>2064</v>
      </c>
      <c r="B482" s="8"/>
      <c r="C482" s="190">
        <v>1.3702770406448679</v>
      </c>
      <c r="D482" s="190">
        <v>2.418289032272487</v>
      </c>
    </row>
    <row r="483" spans="1:4" ht="27.75" customHeight="1" x14ac:dyDescent="0.2">
      <c r="A483" s="7" t="s">
        <v>2065</v>
      </c>
      <c r="B483" s="8"/>
      <c r="C483" s="190">
        <v>1.3702737644536018</v>
      </c>
      <c r="D483" s="190">
        <v>2.4182889848143199</v>
      </c>
    </row>
    <row r="484" spans="1:4" ht="27.75" customHeight="1" x14ac:dyDescent="0.2">
      <c r="A484" s="7" t="s">
        <v>2066</v>
      </c>
      <c r="B484" s="8"/>
      <c r="C484" s="190">
        <v>0.14088906333378323</v>
      </c>
      <c r="D484" s="190">
        <v>2.5646663682158208</v>
      </c>
    </row>
    <row r="485" spans="1:4" ht="27.75" customHeight="1" x14ac:dyDescent="0.2">
      <c r="A485" s="7" t="s">
        <v>2067</v>
      </c>
      <c r="B485" s="8"/>
      <c r="C485" s="190">
        <v>2.091576579314868</v>
      </c>
      <c r="D485" s="190">
        <v>1.5285039985050541</v>
      </c>
    </row>
    <row r="486" spans="1:4" ht="27.75" customHeight="1" x14ac:dyDescent="0.2">
      <c r="A486" s="7" t="s">
        <v>2068</v>
      </c>
      <c r="B486" s="8"/>
      <c r="C486" s="190">
        <v>0.3725697061145169</v>
      </c>
      <c r="D486" s="190">
        <v>6.5702916381172685</v>
      </c>
    </row>
    <row r="487" spans="1:4" ht="27.75" customHeight="1" x14ac:dyDescent="0.2">
      <c r="A487" s="7" t="s">
        <v>2069</v>
      </c>
      <c r="B487" s="8"/>
      <c r="C487" s="190">
        <v>1.7897888639851716</v>
      </c>
      <c r="D487" s="190">
        <v>9.2102997010826222</v>
      </c>
    </row>
    <row r="488" spans="1:4" ht="27.75" customHeight="1" x14ac:dyDescent="0.2">
      <c r="A488" s="7" t="s">
        <v>2070</v>
      </c>
      <c r="B488" s="8"/>
      <c r="C488" s="190">
        <v>0.49670078527801187</v>
      </c>
      <c r="D488" s="190">
        <v>4.7273446059465627</v>
      </c>
    </row>
    <row r="489" spans="1:4" ht="27.75" customHeight="1" x14ac:dyDescent="0.2">
      <c r="A489" s="7" t="s">
        <v>2071</v>
      </c>
      <c r="B489" s="8"/>
      <c r="C489" s="190">
        <v>0.19975406592005729</v>
      </c>
      <c r="D489" s="190">
        <v>18.480190309875255</v>
      </c>
    </row>
    <row r="490" spans="1:4" ht="27.75" customHeight="1" x14ac:dyDescent="0.2">
      <c r="A490" s="7" t="s">
        <v>2072</v>
      </c>
      <c r="B490" s="8"/>
      <c r="C490" s="190">
        <v>1.2673089227002792</v>
      </c>
      <c r="D490" s="190">
        <v>-1.0061653439753417</v>
      </c>
    </row>
    <row r="491" spans="1:4" ht="27.75" customHeight="1" x14ac:dyDescent="0.2">
      <c r="A491" s="7" t="s">
        <v>2073</v>
      </c>
      <c r="B491" s="8"/>
      <c r="C491" s="190">
        <v>0.51538536909451227</v>
      </c>
      <c r="D491" s="190">
        <v>6.5079730803509452</v>
      </c>
    </row>
    <row r="492" spans="1:4" ht="27.75" customHeight="1" x14ac:dyDescent="0.2">
      <c r="A492" s="7" t="s">
        <v>2074</v>
      </c>
      <c r="B492" s="8"/>
      <c r="C492" s="190">
        <v>0.11101397678703684</v>
      </c>
      <c r="D492" s="190">
        <v>3.92126582669251</v>
      </c>
    </row>
    <row r="493" spans="1:4" ht="27.75" customHeight="1" x14ac:dyDescent="0.2">
      <c r="A493" s="7" t="s">
        <v>2075</v>
      </c>
      <c r="B493" s="8"/>
      <c r="C493" s="190">
        <v>2.8033041390609128</v>
      </c>
      <c r="D493" s="190">
        <v>3.3896237901958828</v>
      </c>
    </row>
    <row r="494" spans="1:4" ht="27.75" customHeight="1" x14ac:dyDescent="0.2">
      <c r="A494" s="7" t="s">
        <v>2076</v>
      </c>
      <c r="B494" s="8"/>
      <c r="C494" s="190">
        <v>1.082179034330121</v>
      </c>
      <c r="D494" s="190">
        <v>4.5301412871324223</v>
      </c>
    </row>
    <row r="495" spans="1:4" ht="27.75" customHeight="1" x14ac:dyDescent="0.2">
      <c r="A495" s="7" t="s">
        <v>2077</v>
      </c>
      <c r="B495" s="8"/>
      <c r="C495" s="190">
        <v>0.71395454742797193</v>
      </c>
      <c r="D495" s="190">
        <v>8.6332234682334565</v>
      </c>
    </row>
    <row r="496" spans="1:4" ht="27.75" customHeight="1" x14ac:dyDescent="0.2">
      <c r="A496" s="7" t="s">
        <v>2078</v>
      </c>
      <c r="B496" s="8"/>
      <c r="C496" s="190">
        <v>1.1280133174730405</v>
      </c>
      <c r="D496" s="190">
        <v>-2.5857538138897991</v>
      </c>
    </row>
    <row r="497" spans="1:4" ht="27.75" customHeight="1" x14ac:dyDescent="0.2">
      <c r="A497" s="7" t="s">
        <v>2079</v>
      </c>
      <c r="B497" s="8"/>
      <c r="C497" s="190">
        <v>5.8033281985598664E-2</v>
      </c>
      <c r="D497" s="190">
        <v>5.4602453891699039</v>
      </c>
    </row>
    <row r="498" spans="1:4" ht="27.75" customHeight="1" x14ac:dyDescent="0.2">
      <c r="A498" s="7" t="s">
        <v>2080</v>
      </c>
      <c r="B498" s="8"/>
      <c r="C498" s="190">
        <v>0.77357495087499206</v>
      </c>
      <c r="D498" s="190">
        <v>4.9784007365837875</v>
      </c>
    </row>
    <row r="499" spans="1:4" ht="27.75" customHeight="1" x14ac:dyDescent="0.2">
      <c r="A499" s="7" t="s">
        <v>2081</v>
      </c>
      <c r="B499" s="8"/>
      <c r="C499" s="190">
        <v>1.8198141738199505</v>
      </c>
      <c r="D499" s="190">
        <v>-2.906287236605233</v>
      </c>
    </row>
    <row r="500" spans="1:4" ht="27.75" customHeight="1" x14ac:dyDescent="0.2">
      <c r="A500" s="7" t="s">
        <v>2082</v>
      </c>
      <c r="B500" s="8"/>
      <c r="C500" s="190">
        <v>0.19787494298743388</v>
      </c>
      <c r="D500" s="190">
        <v>13.356981539052555</v>
      </c>
    </row>
    <row r="501" spans="1:4" ht="27.75" customHeight="1" x14ac:dyDescent="0.2">
      <c r="A501" s="7" t="s">
        <v>2083</v>
      </c>
      <c r="B501" s="8"/>
      <c r="C501" s="190">
        <v>0.63918339011789871</v>
      </c>
      <c r="D501" s="190">
        <v>4.5190410479902958</v>
      </c>
    </row>
    <row r="502" spans="1:4" ht="27.75" customHeight="1" x14ac:dyDescent="0.2">
      <c r="A502" s="7" t="s">
        <v>2084</v>
      </c>
      <c r="B502" s="8"/>
      <c r="C502" s="190">
        <v>6.0408854256515853E-3</v>
      </c>
      <c r="D502" s="190">
        <v>12.897538828814348</v>
      </c>
    </row>
    <row r="503" spans="1:4" ht="27.75" customHeight="1" x14ac:dyDescent="0.2">
      <c r="A503" s="7" t="s">
        <v>2085</v>
      </c>
      <c r="B503" s="8"/>
      <c r="C503" s="190">
        <v>0.71745670974522691</v>
      </c>
      <c r="D503" s="190">
        <v>4.763960938122846</v>
      </c>
    </row>
    <row r="504" spans="1:4" ht="27.75" customHeight="1" x14ac:dyDescent="0.2">
      <c r="A504" s="7" t="s">
        <v>2086</v>
      </c>
      <c r="B504" s="8"/>
      <c r="C504" s="190">
        <v>9.3062975567746981E-2</v>
      </c>
      <c r="D504" s="190">
        <v>4.0753570069239764</v>
      </c>
    </row>
    <row r="505" spans="1:4" ht="27.75" customHeight="1" x14ac:dyDescent="0.2">
      <c r="A505" s="7" t="s">
        <v>2087</v>
      </c>
      <c r="B505" s="8"/>
      <c r="C505" s="190">
        <v>0.53283338875266861</v>
      </c>
      <c r="D505" s="190">
        <v>2.6817755003235471</v>
      </c>
    </row>
    <row r="506" spans="1:4" ht="27.75" customHeight="1" x14ac:dyDescent="0.2">
      <c r="A506" s="7" t="s">
        <v>2088</v>
      </c>
      <c r="B506" s="8"/>
      <c r="C506" s="190">
        <v>0.18075976102016994</v>
      </c>
      <c r="D506" s="190">
        <v>7.1012213517169256</v>
      </c>
    </row>
    <row r="507" spans="1:4" ht="27.75" customHeight="1" x14ac:dyDescent="0.2">
      <c r="A507" s="7" t="s">
        <v>2089</v>
      </c>
      <c r="B507" s="8"/>
      <c r="C507" s="190">
        <v>8.6354668093802961E-2</v>
      </c>
      <c r="D507" s="190">
        <v>21.269062304009804</v>
      </c>
    </row>
    <row r="508" spans="1:4" ht="27.75" customHeight="1" x14ac:dyDescent="0.2">
      <c r="A508" s="7" t="s">
        <v>2090</v>
      </c>
      <c r="B508" s="8"/>
      <c r="C508" s="190">
        <v>3.5731267458155483E-2</v>
      </c>
      <c r="D508" s="190">
        <v>5.7164394293996308</v>
      </c>
    </row>
    <row r="509" spans="1:4" ht="27.75" customHeight="1" x14ac:dyDescent="0.2">
      <c r="A509" s="7" t="s">
        <v>2091</v>
      </c>
      <c r="B509" s="8"/>
      <c r="C509" s="190">
        <v>0.77149561554393586</v>
      </c>
      <c r="D509" s="190">
        <v>2.9233624358738046</v>
      </c>
    </row>
    <row r="510" spans="1:4" ht="27.75" customHeight="1" x14ac:dyDescent="0.2">
      <c r="A510" s="7" t="s">
        <v>2092</v>
      </c>
      <c r="B510" s="8"/>
      <c r="C510" s="190">
        <v>0</v>
      </c>
      <c r="D510" s="190">
        <v>7.7064659653896532</v>
      </c>
    </row>
    <row r="511" spans="1:4" ht="27.75" customHeight="1" x14ac:dyDescent="0.2">
      <c r="A511" s="7" t="s">
        <v>2093</v>
      </c>
      <c r="B511" s="8"/>
      <c r="C511" s="190">
        <v>0</v>
      </c>
      <c r="D511" s="190">
        <v>0.18361763689819696</v>
      </c>
    </row>
    <row r="512" spans="1:4" ht="27.75" customHeight="1" x14ac:dyDescent="0.2">
      <c r="A512" s="7" t="s">
        <v>2094</v>
      </c>
      <c r="B512" s="8"/>
      <c r="C512" s="190">
        <v>0.11404536700866315</v>
      </c>
      <c r="D512" s="190">
        <v>-1.5955609586591142</v>
      </c>
    </row>
    <row r="513" spans="1:4" ht="27.75" customHeight="1" x14ac:dyDescent="0.2">
      <c r="A513" s="7" t="s">
        <v>2095</v>
      </c>
      <c r="B513" s="8"/>
      <c r="C513" s="190">
        <v>9.9649930750223409E-2</v>
      </c>
      <c r="D513" s="190">
        <v>2.5696578556527996</v>
      </c>
    </row>
    <row r="514" spans="1:4" ht="27.75" customHeight="1" x14ac:dyDescent="0.2">
      <c r="A514" s="7" t="s">
        <v>2096</v>
      </c>
      <c r="B514" s="8"/>
      <c r="C514" s="190">
        <v>1.8112056905432904E-2</v>
      </c>
      <c r="D514" s="190">
        <v>2.8484686623280737</v>
      </c>
    </row>
    <row r="515" spans="1:4" ht="27.75" customHeight="1" x14ac:dyDescent="0.2">
      <c r="A515" s="7" t="s">
        <v>2097</v>
      </c>
      <c r="B515" s="8"/>
      <c r="C515" s="190">
        <v>0.32627173753086958</v>
      </c>
      <c r="D515" s="190">
        <v>5.5715071720562062</v>
      </c>
    </row>
    <row r="516" spans="1:4" ht="27.75" customHeight="1" x14ac:dyDescent="0.2">
      <c r="A516" s="7" t="s">
        <v>2098</v>
      </c>
      <c r="B516" s="8"/>
      <c r="C516" s="190">
        <v>0.31008330845447241</v>
      </c>
      <c r="D516" s="190">
        <v>2.1264209256858266</v>
      </c>
    </row>
    <row r="517" spans="1:4" ht="27.75" customHeight="1" x14ac:dyDescent="0.2">
      <c r="A517" s="7" t="s">
        <v>2099</v>
      </c>
      <c r="B517" s="8"/>
      <c r="C517" s="190">
        <v>1.2866622207746328</v>
      </c>
      <c r="D517" s="190">
        <v>2.1561922852172799</v>
      </c>
    </row>
    <row r="518" spans="1:4" ht="27.75" customHeight="1" x14ac:dyDescent="0.2">
      <c r="A518" s="7" t="s">
        <v>2100</v>
      </c>
      <c r="B518" s="8"/>
      <c r="C518" s="190">
        <v>0.21053095376419481</v>
      </c>
      <c r="D518" s="190">
        <v>0</v>
      </c>
    </row>
    <row r="519" spans="1:4" ht="27.75" customHeight="1" x14ac:dyDescent="0.2">
      <c r="A519" s="7" t="s">
        <v>2101</v>
      </c>
      <c r="B519" s="8"/>
      <c r="C519" s="190">
        <v>1.434797432218097</v>
      </c>
      <c r="D519" s="190">
        <v>0.25396451637841039</v>
      </c>
    </row>
    <row r="520" spans="1:4" ht="27.75" customHeight="1" x14ac:dyDescent="0.2">
      <c r="A520" s="7" t="s">
        <v>2102</v>
      </c>
      <c r="B520" s="8"/>
      <c r="C520" s="190">
        <v>0.21026316277909729</v>
      </c>
      <c r="D520" s="190">
        <v>1.5891111205228916</v>
      </c>
    </row>
    <row r="521" spans="1:4" ht="27.75" customHeight="1" x14ac:dyDescent="0.2">
      <c r="A521" s="7" t="s">
        <v>2103</v>
      </c>
      <c r="B521" s="8"/>
      <c r="C521" s="190">
        <v>0.16430415763703826</v>
      </c>
      <c r="D521" s="190">
        <v>5.9653006728226803</v>
      </c>
    </row>
    <row r="522" spans="1:4" ht="27.75" customHeight="1" x14ac:dyDescent="0.2">
      <c r="A522" s="7" t="s">
        <v>2104</v>
      </c>
      <c r="B522" s="8"/>
      <c r="C522" s="190">
        <v>1.0380308425807672</v>
      </c>
      <c r="D522" s="190">
        <v>-0.75869264759372612</v>
      </c>
    </row>
    <row r="523" spans="1:4" ht="27.75" customHeight="1" x14ac:dyDescent="0.2">
      <c r="A523" s="7" t="s">
        <v>2105</v>
      </c>
      <c r="B523" s="8"/>
      <c r="C523" s="190">
        <v>0.7042468603437233</v>
      </c>
      <c r="D523" s="190">
        <v>4.6966738218154696</v>
      </c>
    </row>
    <row r="524" spans="1:4" ht="27.75" customHeight="1" x14ac:dyDescent="0.2">
      <c r="A524" s="7" t="s">
        <v>2106</v>
      </c>
      <c r="B524" s="8"/>
      <c r="C524" s="190">
        <v>0.14871533629611805</v>
      </c>
      <c r="D524" s="190">
        <v>1.3985086756740444</v>
      </c>
    </row>
    <row r="525" spans="1:4" ht="27.75" customHeight="1" x14ac:dyDescent="0.2">
      <c r="A525" s="7" t="s">
        <v>2107</v>
      </c>
      <c r="B525" s="8"/>
      <c r="C525" s="190">
        <v>-3.0584964741232831E-2</v>
      </c>
      <c r="D525" s="190">
        <v>15.465370313877429</v>
      </c>
    </row>
    <row r="526" spans="1:4" ht="27.75" customHeight="1" x14ac:dyDescent="0.2">
      <c r="A526" s="7" t="s">
        <v>2108</v>
      </c>
      <c r="B526" s="8"/>
      <c r="C526" s="190">
        <v>-8.062102417473517E-2</v>
      </c>
      <c r="D526" s="190">
        <v>1.4370362271345893</v>
      </c>
    </row>
    <row r="527" spans="1:4" ht="27.75" customHeight="1" x14ac:dyDescent="0.2">
      <c r="A527" s="7" t="s">
        <v>2109</v>
      </c>
      <c r="B527" s="8"/>
      <c r="C527" s="190">
        <v>-7.3890287718660463E-2</v>
      </c>
      <c r="D527" s="190">
        <v>1.4685204304094506</v>
      </c>
    </row>
    <row r="528" spans="1:4" ht="27.75" customHeight="1" x14ac:dyDescent="0.2">
      <c r="A528" s="7" t="s">
        <v>2110</v>
      </c>
      <c r="B528" s="8"/>
      <c r="C528" s="190">
        <v>-0.18427143307030661</v>
      </c>
      <c r="D528" s="190">
        <v>1.9418409144034818</v>
      </c>
    </row>
    <row r="529" spans="1:4" ht="27.75" customHeight="1" x14ac:dyDescent="0.2">
      <c r="A529" s="7" t="s">
        <v>2111</v>
      </c>
      <c r="B529" s="8"/>
      <c r="C529" s="190">
        <v>1.1282780810732596</v>
      </c>
      <c r="D529" s="190">
        <v>19.39740692634021</v>
      </c>
    </row>
    <row r="530" spans="1:4" ht="27.75" customHeight="1" x14ac:dyDescent="0.2">
      <c r="A530" s="7" t="s">
        <v>2112</v>
      </c>
      <c r="B530" s="8"/>
      <c r="C530" s="190">
        <v>1.4940938261598162</v>
      </c>
      <c r="D530" s="190">
        <v>0.38022608019889692</v>
      </c>
    </row>
    <row r="531" spans="1:4" ht="27.75" customHeight="1" x14ac:dyDescent="0.2">
      <c r="A531" s="7"/>
      <c r="B531" s="8"/>
      <c r="C531" s="8"/>
      <c r="D531" s="8"/>
    </row>
    <row r="532" spans="1:4" ht="27.75" customHeight="1" x14ac:dyDescent="0.2">
      <c r="A532" s="7"/>
      <c r="B532" s="8"/>
      <c r="C532" s="8"/>
      <c r="D532" s="8"/>
    </row>
    <row r="533" spans="1:4" ht="27.75" customHeight="1" x14ac:dyDescent="0.2">
      <c r="A533" s="7"/>
      <c r="B533" s="8"/>
      <c r="C533" s="8"/>
      <c r="D533" s="8"/>
    </row>
    <row r="534" spans="1:4" ht="27.75" customHeight="1" x14ac:dyDescent="0.2">
      <c r="A534" s="7"/>
      <c r="B534" s="8"/>
      <c r="C534" s="8"/>
      <c r="D534" s="8"/>
    </row>
    <row r="535" spans="1:4" ht="27.75" customHeight="1" x14ac:dyDescent="0.2">
      <c r="A535" s="7"/>
      <c r="B535" s="8"/>
      <c r="C535" s="8"/>
      <c r="D535" s="8"/>
    </row>
    <row r="536" spans="1:4" ht="27.75" customHeight="1" x14ac:dyDescent="0.2">
      <c r="A536" s="7"/>
      <c r="B536" s="8"/>
      <c r="C536" s="8"/>
      <c r="D536"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2"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4"/>
  <sheetViews>
    <sheetView topLeftCell="A7" zoomScaleNormal="100" zoomScaleSheetLayoutView="100" workbookViewId="0">
      <selection activeCell="C1" sqref="C1"/>
    </sheetView>
  </sheetViews>
  <sheetFormatPr defaultColWidth="11.5703125" defaultRowHeight="12.75" x14ac:dyDescent="0.2"/>
  <cols>
    <col min="1" max="1" width="13.85546875" style="56" customWidth="1"/>
    <col min="2" max="2" width="11.5703125" style="56" customWidth="1"/>
    <col min="3" max="3" width="37.42578125" style="56" bestFit="1" customWidth="1"/>
    <col min="4" max="4" width="40.5703125" style="57" bestFit="1" customWidth="1"/>
    <col min="5" max="6" width="4.7109375" style="56" customWidth="1"/>
    <col min="7" max="7" width="29.140625" style="56" bestFit="1" customWidth="1"/>
    <col min="8" max="8" width="11.5703125" style="56"/>
    <col min="9" max="9" width="60.28515625" style="56" customWidth="1"/>
    <col min="10" max="16384" width="11.5703125" style="56"/>
  </cols>
  <sheetData>
    <row r="1" spans="1:2" ht="26.25" customHeight="1" x14ac:dyDescent="0.2">
      <c r="A1" s="256" t="s">
        <v>92</v>
      </c>
      <c r="B1" s="256"/>
    </row>
    <row r="2" spans="1:2" ht="12.75" customHeight="1" x14ac:dyDescent="0.2">
      <c r="A2" s="97"/>
      <c r="B2" s="97"/>
    </row>
    <row r="3" spans="1:2" ht="12.75" customHeight="1" x14ac:dyDescent="0.2">
      <c r="A3" s="97"/>
      <c r="B3" s="97"/>
    </row>
    <row r="4" spans="1:2" ht="12.75" customHeight="1" x14ac:dyDescent="0.2">
      <c r="A4" s="97"/>
      <c r="B4" s="97"/>
    </row>
    <row r="5" spans="1:2" ht="12.75" customHeight="1" x14ac:dyDescent="0.2">
      <c r="A5" s="97"/>
      <c r="B5" s="97"/>
    </row>
    <row r="6" spans="1:2" ht="12.75" customHeight="1" x14ac:dyDescent="0.2">
      <c r="A6" s="97"/>
      <c r="B6" s="97"/>
    </row>
    <row r="7" spans="1:2" ht="12.75" customHeight="1" x14ac:dyDescent="0.2">
      <c r="A7" s="97"/>
      <c r="B7" s="97"/>
    </row>
    <row r="8" spans="1:2" ht="12.75" customHeight="1" x14ac:dyDescent="0.2">
      <c r="A8" s="97"/>
      <c r="B8" s="97"/>
    </row>
    <row r="9" spans="1:2" ht="12.75" customHeight="1" x14ac:dyDescent="0.2">
      <c r="A9" s="97"/>
      <c r="B9" s="97"/>
    </row>
    <row r="10" spans="1:2" ht="12.75" customHeight="1" x14ac:dyDescent="0.2">
      <c r="A10" s="97"/>
      <c r="B10" s="97"/>
    </row>
    <row r="11" spans="1:2" ht="12.75" customHeight="1" x14ac:dyDescent="0.2">
      <c r="A11" s="97"/>
      <c r="B11" s="97"/>
    </row>
    <row r="12" spans="1:2" ht="12.75" customHeight="1" x14ac:dyDescent="0.2">
      <c r="A12" s="97"/>
      <c r="B12" s="97"/>
    </row>
    <row r="13" spans="1:2" ht="12.75" customHeight="1" x14ac:dyDescent="0.2">
      <c r="A13" s="97"/>
      <c r="B13" s="97"/>
    </row>
    <row r="14" spans="1:2" ht="12.75" customHeight="1" x14ac:dyDescent="0.2">
      <c r="A14" s="97"/>
      <c r="B14" s="97"/>
    </row>
    <row r="15" spans="1:2" ht="12.75" customHeight="1" x14ac:dyDescent="0.2">
      <c r="A15" s="97"/>
      <c r="B15" s="97"/>
    </row>
    <row r="16" spans="1:2" ht="12.75" customHeight="1" x14ac:dyDescent="0.2">
      <c r="A16" s="97"/>
      <c r="B16" s="97"/>
    </row>
    <row r="17" spans="1:9" ht="12.75" customHeight="1" x14ac:dyDescent="0.2">
      <c r="A17" s="97"/>
      <c r="B17" s="97"/>
    </row>
    <row r="18" spans="1:9" ht="12.75" customHeight="1" x14ac:dyDescent="0.2">
      <c r="A18" s="97"/>
      <c r="B18" s="97"/>
    </row>
    <row r="19" spans="1:9" ht="12.75" customHeight="1" x14ac:dyDescent="0.2">
      <c r="A19" s="97"/>
      <c r="B19" s="97"/>
    </row>
    <row r="20" spans="1:9" ht="12.75" customHeight="1" x14ac:dyDescent="0.2">
      <c r="A20" s="97"/>
      <c r="B20" s="97"/>
    </row>
    <row r="21" spans="1:9" ht="12.75" customHeight="1" x14ac:dyDescent="0.2">
      <c r="A21" s="116"/>
      <c r="B21" s="116"/>
    </row>
    <row r="22" spans="1:9" ht="12.75" customHeight="1" x14ac:dyDescent="0.2">
      <c r="A22" s="116"/>
      <c r="B22" s="116"/>
    </row>
    <row r="23" spans="1:9" ht="12.75" customHeight="1" x14ac:dyDescent="0.2">
      <c r="A23" s="116"/>
      <c r="B23" s="116"/>
    </row>
    <row r="24" spans="1:9" ht="12.75" customHeight="1" x14ac:dyDescent="0.2">
      <c r="A24" s="116"/>
      <c r="B24" s="116"/>
    </row>
    <row r="25" spans="1:9" ht="12.75" customHeight="1" x14ac:dyDescent="0.2">
      <c r="A25" s="116"/>
      <c r="B25" s="116"/>
    </row>
    <row r="26" spans="1:9" ht="12.75" customHeight="1" x14ac:dyDescent="0.2">
      <c r="A26" s="97"/>
      <c r="B26" s="97"/>
    </row>
    <row r="27" spans="1:9" ht="12.75" customHeight="1" x14ac:dyDescent="0.2">
      <c r="A27" s="97"/>
      <c r="B27" s="97"/>
    </row>
    <row r="28" spans="1:9" ht="12.75" customHeight="1" x14ac:dyDescent="0.2">
      <c r="A28" s="97"/>
      <c r="B28" s="97"/>
    </row>
    <row r="29" spans="1:9" ht="12.75" customHeight="1" x14ac:dyDescent="0.2">
      <c r="A29" s="97"/>
      <c r="B29" s="97"/>
    </row>
    <row r="30" spans="1:9" ht="12.75" customHeight="1" x14ac:dyDescent="0.2">
      <c r="A30" s="97"/>
      <c r="B30" s="97"/>
    </row>
    <row r="31" spans="1:9" s="55" customFormat="1" ht="51" x14ac:dyDescent="0.2">
      <c r="A31" s="65" t="s">
        <v>249</v>
      </c>
      <c r="B31" s="65" t="s">
        <v>250</v>
      </c>
      <c r="C31" s="65" t="s">
        <v>251</v>
      </c>
      <c r="D31" s="65" t="s">
        <v>252</v>
      </c>
      <c r="E31" s="66"/>
      <c r="F31" s="66"/>
      <c r="G31" s="67" t="s">
        <v>473</v>
      </c>
      <c r="H31" s="67" t="s">
        <v>474</v>
      </c>
      <c r="I31" s="67" t="s">
        <v>475</v>
      </c>
    </row>
    <row r="32" spans="1:9" x14ac:dyDescent="0.2">
      <c r="A32" s="62">
        <v>3</v>
      </c>
      <c r="B32" s="63">
        <v>166</v>
      </c>
      <c r="C32" s="56" t="s">
        <v>253</v>
      </c>
      <c r="D32" s="57" t="s">
        <v>254</v>
      </c>
      <c r="G32"/>
      <c r="H32" s="59">
        <v>40057</v>
      </c>
      <c r="I32" s="58" t="s">
        <v>476</v>
      </c>
    </row>
    <row r="33" spans="1:9" x14ac:dyDescent="0.2">
      <c r="A33" s="62">
        <v>4</v>
      </c>
      <c r="B33" s="63">
        <v>168</v>
      </c>
      <c r="C33" s="56" t="s">
        <v>253</v>
      </c>
      <c r="D33" s="57" t="s">
        <v>254</v>
      </c>
      <c r="G33" s="58" t="s">
        <v>477</v>
      </c>
      <c r="H33" s="59">
        <v>40275</v>
      </c>
      <c r="I33" s="61" t="s">
        <v>481</v>
      </c>
    </row>
    <row r="34" spans="1:9" x14ac:dyDescent="0.2">
      <c r="A34" s="62">
        <v>5</v>
      </c>
      <c r="B34" s="63">
        <v>100</v>
      </c>
      <c r="C34" s="56" t="s">
        <v>255</v>
      </c>
      <c r="D34" s="57" t="s">
        <v>254</v>
      </c>
      <c r="G34" s="60" t="s">
        <v>484</v>
      </c>
      <c r="H34" s="59">
        <v>40347</v>
      </c>
      <c r="I34" t="s">
        <v>478</v>
      </c>
    </row>
    <row r="35" spans="1:9" x14ac:dyDescent="0.2">
      <c r="A35" s="62">
        <v>6</v>
      </c>
      <c r="B35" s="63">
        <v>257</v>
      </c>
      <c r="C35" s="56" t="s">
        <v>256</v>
      </c>
      <c r="D35" s="57" t="s">
        <v>254</v>
      </c>
      <c r="G35" s="60" t="s">
        <v>485</v>
      </c>
      <c r="H35" s="59">
        <v>41166</v>
      </c>
      <c r="I35" s="61" t="s">
        <v>486</v>
      </c>
    </row>
    <row r="36" spans="1:9" x14ac:dyDescent="0.2">
      <c r="A36" s="62">
        <v>7</v>
      </c>
      <c r="B36" s="63">
        <v>158</v>
      </c>
      <c r="C36" s="56" t="s">
        <v>256</v>
      </c>
      <c r="D36" s="57" t="s">
        <v>254</v>
      </c>
      <c r="G36" s="60" t="s">
        <v>479</v>
      </c>
      <c r="H36" s="59">
        <v>41178</v>
      </c>
      <c r="I36" s="61" t="s">
        <v>480</v>
      </c>
    </row>
    <row r="37" spans="1:9" x14ac:dyDescent="0.2">
      <c r="A37" s="62">
        <v>8</v>
      </c>
      <c r="B37" s="63">
        <v>159</v>
      </c>
      <c r="C37" s="56" t="s">
        <v>256</v>
      </c>
      <c r="D37" s="57" t="s">
        <v>254</v>
      </c>
    </row>
    <row r="38" spans="1:9" x14ac:dyDescent="0.2">
      <c r="A38" s="62">
        <v>9</v>
      </c>
      <c r="B38" s="63">
        <v>1111</v>
      </c>
      <c r="C38" s="56" t="s">
        <v>256</v>
      </c>
      <c r="D38" s="57" t="s">
        <v>254</v>
      </c>
    </row>
    <row r="39" spans="1:9" x14ac:dyDescent="0.2">
      <c r="A39" s="62">
        <v>10</v>
      </c>
      <c r="B39" s="63">
        <v>1104</v>
      </c>
      <c r="C39" s="56" t="s">
        <v>256</v>
      </c>
      <c r="D39" s="57" t="s">
        <v>254</v>
      </c>
    </row>
    <row r="40" spans="1:9" x14ac:dyDescent="0.2">
      <c r="A40" s="62">
        <v>11</v>
      </c>
      <c r="B40" s="63">
        <v>1112</v>
      </c>
      <c r="C40" s="56" t="s">
        <v>256</v>
      </c>
      <c r="D40" s="57" t="s">
        <v>254</v>
      </c>
    </row>
    <row r="41" spans="1:9" x14ac:dyDescent="0.2">
      <c r="A41" s="62">
        <v>12</v>
      </c>
      <c r="B41" s="63">
        <v>1116</v>
      </c>
      <c r="C41" s="56" t="s">
        <v>256</v>
      </c>
      <c r="D41" s="57" t="s">
        <v>254</v>
      </c>
    </row>
    <row r="42" spans="1:9" x14ac:dyDescent="0.2">
      <c r="A42" s="62">
        <v>13</v>
      </c>
      <c r="B42" s="63">
        <v>139</v>
      </c>
      <c r="C42" s="56" t="s">
        <v>257</v>
      </c>
      <c r="D42" s="57" t="s">
        <v>500</v>
      </c>
    </row>
    <row r="43" spans="1:9" x14ac:dyDescent="0.2">
      <c r="A43" s="62">
        <v>15</v>
      </c>
      <c r="B43" s="63">
        <v>152</v>
      </c>
      <c r="C43" s="56" t="s">
        <v>257</v>
      </c>
      <c r="D43" s="57" t="s">
        <v>500</v>
      </c>
    </row>
    <row r="44" spans="1:9" x14ac:dyDescent="0.2">
      <c r="A44" s="62">
        <v>16</v>
      </c>
      <c r="B44" s="63">
        <v>113</v>
      </c>
      <c r="C44" s="56" t="s">
        <v>258</v>
      </c>
      <c r="D44" s="57" t="s">
        <v>501</v>
      </c>
    </row>
    <row r="45" spans="1:9" x14ac:dyDescent="0.2">
      <c r="A45" s="62">
        <v>17</v>
      </c>
      <c r="B45" s="63">
        <v>125</v>
      </c>
      <c r="C45" s="56" t="s">
        <v>258</v>
      </c>
      <c r="D45" s="57" t="s">
        <v>501</v>
      </c>
    </row>
    <row r="46" spans="1:9" x14ac:dyDescent="0.2">
      <c r="A46" s="62">
        <v>18</v>
      </c>
      <c r="B46" s="63">
        <v>126</v>
      </c>
      <c r="C46" s="56" t="s">
        <v>258</v>
      </c>
      <c r="D46" s="57" t="s">
        <v>501</v>
      </c>
    </row>
    <row r="47" spans="1:9" x14ac:dyDescent="0.2">
      <c r="A47" s="62">
        <v>19</v>
      </c>
      <c r="B47" s="63">
        <v>127</v>
      </c>
      <c r="C47" s="56" t="s">
        <v>258</v>
      </c>
      <c r="D47" s="57" t="s">
        <v>501</v>
      </c>
    </row>
    <row r="48" spans="1:9" x14ac:dyDescent="0.2">
      <c r="A48" s="62">
        <v>20</v>
      </c>
      <c r="B48" s="63">
        <v>129</v>
      </c>
      <c r="C48" s="56" t="s">
        <v>258</v>
      </c>
      <c r="D48" s="57" t="s">
        <v>501</v>
      </c>
    </row>
    <row r="49" spans="1:4" x14ac:dyDescent="0.2">
      <c r="A49" s="62">
        <v>21</v>
      </c>
      <c r="B49" s="63">
        <v>130</v>
      </c>
      <c r="C49" s="56" t="s">
        <v>258</v>
      </c>
      <c r="D49" s="57" t="s">
        <v>501</v>
      </c>
    </row>
    <row r="50" spans="1:4" x14ac:dyDescent="0.2">
      <c r="A50" s="62">
        <v>22</v>
      </c>
      <c r="B50" s="63">
        <v>131</v>
      </c>
      <c r="C50" s="56" t="s">
        <v>258</v>
      </c>
      <c r="D50" s="57" t="s">
        <v>501</v>
      </c>
    </row>
    <row r="51" spans="1:4" x14ac:dyDescent="0.2">
      <c r="A51" s="62">
        <v>23</v>
      </c>
      <c r="B51" s="63">
        <v>136</v>
      </c>
      <c r="C51" s="56" t="s">
        <v>259</v>
      </c>
      <c r="D51" s="57" t="s">
        <v>502</v>
      </c>
    </row>
    <row r="52" spans="1:4" x14ac:dyDescent="0.2">
      <c r="A52" s="62">
        <v>24</v>
      </c>
      <c r="B52" s="63">
        <v>137</v>
      </c>
      <c r="C52" s="56" t="s">
        <v>259</v>
      </c>
      <c r="D52" s="57" t="s">
        <v>501</v>
      </c>
    </row>
    <row r="53" spans="1:4" x14ac:dyDescent="0.2">
      <c r="A53" s="62">
        <v>25</v>
      </c>
      <c r="B53" s="63">
        <v>138</v>
      </c>
      <c r="C53" s="56" t="s">
        <v>259</v>
      </c>
      <c r="D53" s="57" t="s">
        <v>501</v>
      </c>
    </row>
    <row r="54" spans="1:4" x14ac:dyDescent="0.2">
      <c r="A54" s="62">
        <v>26</v>
      </c>
      <c r="B54" s="63">
        <v>141</v>
      </c>
      <c r="C54" s="56" t="s">
        <v>259</v>
      </c>
      <c r="D54" s="57" t="s">
        <v>254</v>
      </c>
    </row>
    <row r="55" spans="1:4" x14ac:dyDescent="0.2">
      <c r="A55" s="62">
        <v>28</v>
      </c>
      <c r="B55" s="63">
        <v>143</v>
      </c>
      <c r="C55" s="56" t="s">
        <v>259</v>
      </c>
      <c r="D55" s="57" t="s">
        <v>254</v>
      </c>
    </row>
    <row r="56" spans="1:4" x14ac:dyDescent="0.2">
      <c r="A56" s="62">
        <v>29</v>
      </c>
      <c r="B56" s="63">
        <v>144</v>
      </c>
      <c r="C56" s="56" t="s">
        <v>259</v>
      </c>
      <c r="D56" s="57" t="s">
        <v>500</v>
      </c>
    </row>
    <row r="57" spans="1:4" x14ac:dyDescent="0.2">
      <c r="A57" s="62">
        <v>30</v>
      </c>
      <c r="B57" s="63">
        <v>145</v>
      </c>
      <c r="C57" s="56" t="s">
        <v>259</v>
      </c>
      <c r="D57" s="57" t="s">
        <v>254</v>
      </c>
    </row>
    <row r="58" spans="1:4" x14ac:dyDescent="0.2">
      <c r="A58" s="62">
        <v>31</v>
      </c>
      <c r="B58" s="63">
        <v>146</v>
      </c>
      <c r="C58" s="56" t="s">
        <v>259</v>
      </c>
      <c r="D58" s="57" t="s">
        <v>254</v>
      </c>
    </row>
    <row r="59" spans="1:4" x14ac:dyDescent="0.2">
      <c r="A59" s="62">
        <v>32</v>
      </c>
      <c r="B59" s="63">
        <v>147</v>
      </c>
      <c r="C59" s="56" t="s">
        <v>259</v>
      </c>
      <c r="D59" s="57" t="s">
        <v>254</v>
      </c>
    </row>
    <row r="60" spans="1:4" x14ac:dyDescent="0.2">
      <c r="A60" s="62">
        <v>33</v>
      </c>
      <c r="B60" s="63">
        <v>228</v>
      </c>
      <c r="C60" s="56" t="s">
        <v>259</v>
      </c>
      <c r="D60" s="57" t="s">
        <v>502</v>
      </c>
    </row>
    <row r="61" spans="1:4" x14ac:dyDescent="0.2">
      <c r="A61" s="62">
        <v>34</v>
      </c>
      <c r="B61" s="63">
        <v>149</v>
      </c>
      <c r="C61" s="56" t="s">
        <v>259</v>
      </c>
      <c r="D61" s="57" t="s">
        <v>502</v>
      </c>
    </row>
    <row r="62" spans="1:4" x14ac:dyDescent="0.2">
      <c r="A62" s="62">
        <v>35</v>
      </c>
      <c r="B62" s="63">
        <v>150</v>
      </c>
      <c r="C62" s="56" t="s">
        <v>259</v>
      </c>
      <c r="D62" s="57" t="s">
        <v>254</v>
      </c>
    </row>
    <row r="63" spans="1:4" x14ac:dyDescent="0.2">
      <c r="A63" s="62">
        <v>36</v>
      </c>
      <c r="B63" s="63">
        <v>151</v>
      </c>
      <c r="C63" s="56" t="s">
        <v>259</v>
      </c>
      <c r="D63" s="57" t="s">
        <v>501</v>
      </c>
    </row>
    <row r="64" spans="1:4" x14ac:dyDescent="0.2">
      <c r="A64" s="62">
        <v>37</v>
      </c>
      <c r="B64" s="63">
        <v>153</v>
      </c>
      <c r="C64" s="56" t="s">
        <v>259</v>
      </c>
      <c r="D64" s="57" t="s">
        <v>501</v>
      </c>
    </row>
    <row r="65" spans="1:4" x14ac:dyDescent="0.2">
      <c r="A65" s="62">
        <v>38</v>
      </c>
      <c r="B65" s="63">
        <v>154</v>
      </c>
      <c r="C65" s="56" t="s">
        <v>259</v>
      </c>
      <c r="D65" s="57" t="s">
        <v>254</v>
      </c>
    </row>
    <row r="66" spans="1:4" x14ac:dyDescent="0.2">
      <c r="A66" s="62">
        <v>39</v>
      </c>
      <c r="B66" s="63">
        <v>155</v>
      </c>
      <c r="C66" s="56" t="s">
        <v>259</v>
      </c>
      <c r="D66" s="57" t="s">
        <v>254</v>
      </c>
    </row>
    <row r="67" spans="1:4" x14ac:dyDescent="0.2">
      <c r="A67" s="62">
        <v>40</v>
      </c>
      <c r="B67" s="63">
        <v>157</v>
      </c>
      <c r="C67" s="56" t="s">
        <v>258</v>
      </c>
      <c r="D67" s="57" t="s">
        <v>501</v>
      </c>
    </row>
    <row r="68" spans="1:4" x14ac:dyDescent="0.2">
      <c r="A68" s="62">
        <v>41</v>
      </c>
      <c r="B68" s="63">
        <v>171</v>
      </c>
      <c r="C68" s="56" t="s">
        <v>260</v>
      </c>
      <c r="D68" s="57" t="s">
        <v>501</v>
      </c>
    </row>
    <row r="69" spans="1:4" x14ac:dyDescent="0.2">
      <c r="A69" s="62">
        <v>42</v>
      </c>
      <c r="B69" s="63">
        <v>173</v>
      </c>
      <c r="C69" s="56" t="s">
        <v>261</v>
      </c>
      <c r="D69" s="57" t="s">
        <v>501</v>
      </c>
    </row>
    <row r="70" spans="1:4" x14ac:dyDescent="0.2">
      <c r="A70" s="62">
        <v>43</v>
      </c>
      <c r="B70" s="63">
        <v>174</v>
      </c>
      <c r="C70" s="56" t="s">
        <v>261</v>
      </c>
      <c r="D70" s="57" t="s">
        <v>501</v>
      </c>
    </row>
    <row r="71" spans="1:4" x14ac:dyDescent="0.2">
      <c r="A71" s="62">
        <v>44</v>
      </c>
      <c r="B71" s="63">
        <v>185</v>
      </c>
      <c r="C71" s="56" t="s">
        <v>260</v>
      </c>
      <c r="D71" s="57" t="s">
        <v>501</v>
      </c>
    </row>
    <row r="72" spans="1:4" x14ac:dyDescent="0.2">
      <c r="A72" s="62">
        <v>45</v>
      </c>
      <c r="B72" s="63">
        <v>19</v>
      </c>
      <c r="C72" s="56" t="s">
        <v>262</v>
      </c>
      <c r="D72" s="57" t="s">
        <v>254</v>
      </c>
    </row>
    <row r="73" spans="1:4" x14ac:dyDescent="0.2">
      <c r="A73" s="62">
        <v>46</v>
      </c>
      <c r="B73" s="63">
        <v>78</v>
      </c>
      <c r="C73" s="56" t="s">
        <v>263</v>
      </c>
      <c r="D73" s="57" t="s">
        <v>254</v>
      </c>
    </row>
    <row r="74" spans="1:4" x14ac:dyDescent="0.2">
      <c r="A74" s="62">
        <v>47</v>
      </c>
      <c r="B74" s="63">
        <v>15</v>
      </c>
      <c r="C74" s="56" t="s">
        <v>264</v>
      </c>
      <c r="D74" s="57" t="s">
        <v>254</v>
      </c>
    </row>
    <row r="75" spans="1:4" x14ac:dyDescent="0.2">
      <c r="A75" s="62">
        <v>48</v>
      </c>
      <c r="B75" s="63">
        <v>79</v>
      </c>
      <c r="C75" s="56" t="s">
        <v>265</v>
      </c>
      <c r="D75" s="57" t="s">
        <v>500</v>
      </c>
    </row>
    <row r="76" spans="1:4" x14ac:dyDescent="0.2">
      <c r="A76" s="62">
        <v>49</v>
      </c>
      <c r="B76" s="63">
        <v>128</v>
      </c>
      <c r="C76" s="56" t="s">
        <v>258</v>
      </c>
      <c r="D76" s="57" t="s">
        <v>254</v>
      </c>
    </row>
    <row r="77" spans="1:4" x14ac:dyDescent="0.2">
      <c r="A77" s="62">
        <v>50</v>
      </c>
      <c r="B77" s="63">
        <v>14</v>
      </c>
      <c r="C77" s="56" t="s">
        <v>266</v>
      </c>
      <c r="D77" s="57" t="s">
        <v>254</v>
      </c>
    </row>
    <row r="78" spans="1:4" x14ac:dyDescent="0.2">
      <c r="A78" s="62">
        <v>51</v>
      </c>
      <c r="B78" s="63">
        <v>112</v>
      </c>
      <c r="C78" s="56" t="s">
        <v>267</v>
      </c>
      <c r="D78" s="57">
        <v>1</v>
      </c>
    </row>
    <row r="79" spans="1:4" x14ac:dyDescent="0.2">
      <c r="A79" s="62">
        <v>51</v>
      </c>
      <c r="B79" s="63">
        <v>120</v>
      </c>
      <c r="C79" s="56" t="s">
        <v>267</v>
      </c>
      <c r="D79" s="57">
        <v>2</v>
      </c>
    </row>
    <row r="80" spans="1:4" x14ac:dyDescent="0.2">
      <c r="A80" s="62">
        <v>52</v>
      </c>
      <c r="B80" s="63">
        <v>114</v>
      </c>
      <c r="C80" s="56" t="s">
        <v>268</v>
      </c>
      <c r="D80" s="57" t="s">
        <v>500</v>
      </c>
    </row>
    <row r="81" spans="1:4" x14ac:dyDescent="0.2">
      <c r="A81" s="62">
        <v>53</v>
      </c>
      <c r="B81" s="63">
        <v>115</v>
      </c>
      <c r="C81" s="56" t="s">
        <v>268</v>
      </c>
      <c r="D81" s="57" t="s">
        <v>500</v>
      </c>
    </row>
    <row r="82" spans="1:4" x14ac:dyDescent="0.2">
      <c r="A82" s="62">
        <v>55</v>
      </c>
      <c r="B82" s="63">
        <v>117</v>
      </c>
      <c r="C82" s="56" t="s">
        <v>268</v>
      </c>
      <c r="D82" s="57" t="s">
        <v>500</v>
      </c>
    </row>
    <row r="83" spans="1:4" x14ac:dyDescent="0.2">
      <c r="A83" s="62">
        <v>56</v>
      </c>
      <c r="B83" s="63">
        <v>118</v>
      </c>
      <c r="C83" s="56" t="s">
        <v>268</v>
      </c>
      <c r="D83" s="57" t="s">
        <v>500</v>
      </c>
    </row>
    <row r="84" spans="1:4" x14ac:dyDescent="0.2">
      <c r="A84" s="62">
        <v>57</v>
      </c>
      <c r="B84" s="63">
        <v>119</v>
      </c>
      <c r="C84" s="56" t="s">
        <v>268</v>
      </c>
      <c r="D84" s="57" t="s">
        <v>254</v>
      </c>
    </row>
    <row r="85" spans="1:4" x14ac:dyDescent="0.2">
      <c r="A85" s="62">
        <v>58</v>
      </c>
      <c r="B85" s="63">
        <v>21</v>
      </c>
      <c r="C85" s="56" t="s">
        <v>269</v>
      </c>
      <c r="D85" s="57">
        <v>1</v>
      </c>
    </row>
    <row r="86" spans="1:4" x14ac:dyDescent="0.2">
      <c r="A86" s="62">
        <v>58</v>
      </c>
      <c r="B86" s="63">
        <v>175</v>
      </c>
      <c r="C86" s="56" t="s">
        <v>269</v>
      </c>
      <c r="D86" s="57">
        <v>1</v>
      </c>
    </row>
    <row r="87" spans="1:4" x14ac:dyDescent="0.2">
      <c r="A87" s="62">
        <v>59</v>
      </c>
      <c r="B87" s="63">
        <v>121</v>
      </c>
      <c r="C87" s="56" t="s">
        <v>268</v>
      </c>
      <c r="D87" s="57" t="s">
        <v>500</v>
      </c>
    </row>
    <row r="88" spans="1:4" x14ac:dyDescent="0.2">
      <c r="A88" s="62">
        <v>60</v>
      </c>
      <c r="B88" s="63">
        <v>122</v>
      </c>
      <c r="C88" s="56" t="s">
        <v>268</v>
      </c>
      <c r="D88" s="57" t="s">
        <v>254</v>
      </c>
    </row>
    <row r="89" spans="1:4" x14ac:dyDescent="0.2">
      <c r="A89" s="62">
        <v>62</v>
      </c>
      <c r="B89" s="63">
        <v>1119</v>
      </c>
      <c r="C89" s="56" t="s">
        <v>270</v>
      </c>
      <c r="D89" s="57" t="s">
        <v>503</v>
      </c>
    </row>
    <row r="90" spans="1:4" x14ac:dyDescent="0.2">
      <c r="A90" s="62">
        <v>63</v>
      </c>
      <c r="B90" s="63">
        <v>172</v>
      </c>
      <c r="C90" s="56" t="s">
        <v>261</v>
      </c>
      <c r="D90" s="57" t="s">
        <v>500</v>
      </c>
    </row>
    <row r="91" spans="1:4" x14ac:dyDescent="0.2">
      <c r="A91" s="62">
        <v>64</v>
      </c>
      <c r="B91" s="63">
        <v>1105</v>
      </c>
      <c r="C91" s="56" t="s">
        <v>268</v>
      </c>
      <c r="D91" s="57" t="s">
        <v>254</v>
      </c>
    </row>
    <row r="92" spans="1:4" x14ac:dyDescent="0.2">
      <c r="A92" s="62">
        <v>65</v>
      </c>
      <c r="B92" s="63">
        <v>10</v>
      </c>
      <c r="C92" s="56" t="s">
        <v>271</v>
      </c>
      <c r="D92" s="57" t="s">
        <v>254</v>
      </c>
    </row>
    <row r="93" spans="1:4" x14ac:dyDescent="0.2">
      <c r="A93" s="62">
        <v>66</v>
      </c>
      <c r="B93" s="63">
        <v>1106</v>
      </c>
      <c r="C93" s="56" t="s">
        <v>271</v>
      </c>
      <c r="D93" s="57" t="s">
        <v>254</v>
      </c>
    </row>
    <row r="94" spans="1:4" x14ac:dyDescent="0.2">
      <c r="A94" s="62">
        <v>67</v>
      </c>
      <c r="B94" s="63">
        <v>102</v>
      </c>
      <c r="C94" s="56" t="s">
        <v>272</v>
      </c>
      <c r="D94" s="57" t="s">
        <v>501</v>
      </c>
    </row>
    <row r="95" spans="1:4" x14ac:dyDescent="0.2">
      <c r="A95" s="62">
        <v>71</v>
      </c>
      <c r="B95" s="63">
        <v>109</v>
      </c>
      <c r="C95" s="56" t="s">
        <v>272</v>
      </c>
      <c r="D95" s="57" t="s">
        <v>254</v>
      </c>
    </row>
    <row r="96" spans="1:4" x14ac:dyDescent="0.2">
      <c r="A96" s="62">
        <v>72</v>
      </c>
      <c r="B96" s="63">
        <v>111</v>
      </c>
      <c r="C96" s="56" t="s">
        <v>272</v>
      </c>
      <c r="D96" s="57" t="s">
        <v>254</v>
      </c>
    </row>
    <row r="97" spans="1:4" x14ac:dyDescent="0.2">
      <c r="A97" s="62">
        <v>73</v>
      </c>
      <c r="B97" s="63">
        <v>156</v>
      </c>
      <c r="C97" s="56" t="s">
        <v>272</v>
      </c>
      <c r="D97" s="57" t="s">
        <v>501</v>
      </c>
    </row>
    <row r="98" spans="1:4" x14ac:dyDescent="0.2">
      <c r="A98" s="62">
        <v>74</v>
      </c>
      <c r="B98" s="63">
        <v>17</v>
      </c>
      <c r="C98" s="56" t="s">
        <v>273</v>
      </c>
      <c r="D98" s="57" t="s">
        <v>254</v>
      </c>
    </row>
    <row r="99" spans="1:4" x14ac:dyDescent="0.2">
      <c r="A99" s="62">
        <v>75</v>
      </c>
      <c r="B99" s="63">
        <v>62</v>
      </c>
      <c r="C99" s="56" t="s">
        <v>274</v>
      </c>
      <c r="D99" s="57" t="s">
        <v>254</v>
      </c>
    </row>
    <row r="100" spans="1:4" x14ac:dyDescent="0.2">
      <c r="A100" s="62">
        <v>76</v>
      </c>
      <c r="B100" s="63">
        <v>63</v>
      </c>
      <c r="C100" s="56" t="s">
        <v>274</v>
      </c>
      <c r="D100" s="57" t="s">
        <v>254</v>
      </c>
    </row>
    <row r="101" spans="1:4" x14ac:dyDescent="0.2">
      <c r="A101" s="62">
        <v>77</v>
      </c>
      <c r="B101" s="63">
        <v>134</v>
      </c>
      <c r="C101" s="56" t="s">
        <v>274</v>
      </c>
      <c r="D101" s="57" t="s">
        <v>254</v>
      </c>
    </row>
    <row r="102" spans="1:4" x14ac:dyDescent="0.2">
      <c r="A102" s="62">
        <v>78</v>
      </c>
      <c r="B102" s="63">
        <v>13</v>
      </c>
      <c r="C102" s="56" t="s">
        <v>275</v>
      </c>
      <c r="D102" s="57" t="s">
        <v>254</v>
      </c>
    </row>
    <row r="103" spans="1:4" x14ac:dyDescent="0.2">
      <c r="A103" s="62">
        <v>79</v>
      </c>
      <c r="B103" s="63">
        <v>97</v>
      </c>
      <c r="C103" s="56" t="s">
        <v>276</v>
      </c>
      <c r="D103" s="57">
        <v>2</v>
      </c>
    </row>
    <row r="104" spans="1:4" x14ac:dyDescent="0.2">
      <c r="A104" s="62">
        <v>79</v>
      </c>
      <c r="B104" s="63">
        <v>164</v>
      </c>
      <c r="C104" s="56" t="s">
        <v>276</v>
      </c>
      <c r="D104" s="57">
        <v>1</v>
      </c>
    </row>
    <row r="105" spans="1:4" x14ac:dyDescent="0.2">
      <c r="A105" s="62">
        <v>80</v>
      </c>
      <c r="B105" s="63">
        <v>96</v>
      </c>
      <c r="C105" s="56" t="s">
        <v>277</v>
      </c>
      <c r="D105" s="57" t="s">
        <v>254</v>
      </c>
    </row>
    <row r="106" spans="1:4" x14ac:dyDescent="0.2">
      <c r="A106" s="62">
        <v>81</v>
      </c>
      <c r="B106" s="63">
        <v>60</v>
      </c>
      <c r="C106" s="56" t="s">
        <v>278</v>
      </c>
      <c r="D106" s="57" t="s">
        <v>254</v>
      </c>
    </row>
    <row r="107" spans="1:4" x14ac:dyDescent="0.2">
      <c r="A107" s="62">
        <v>82</v>
      </c>
      <c r="B107" s="63">
        <v>83</v>
      </c>
      <c r="C107" s="56" t="s">
        <v>279</v>
      </c>
      <c r="D107" s="57" t="s">
        <v>254</v>
      </c>
    </row>
    <row r="108" spans="1:4" x14ac:dyDescent="0.2">
      <c r="A108" s="62">
        <v>83</v>
      </c>
      <c r="B108" s="63">
        <v>84</v>
      </c>
      <c r="C108" s="56" t="s">
        <v>279</v>
      </c>
      <c r="D108" s="57" t="s">
        <v>254</v>
      </c>
    </row>
    <row r="109" spans="1:4" x14ac:dyDescent="0.2">
      <c r="A109" s="62">
        <v>84</v>
      </c>
      <c r="B109" s="63">
        <v>85</v>
      </c>
      <c r="C109" s="56" t="s">
        <v>279</v>
      </c>
      <c r="D109" s="57" t="s">
        <v>254</v>
      </c>
    </row>
    <row r="110" spans="1:4" x14ac:dyDescent="0.2">
      <c r="A110" s="62">
        <v>85</v>
      </c>
      <c r="B110" s="63">
        <v>86</v>
      </c>
      <c r="C110" s="56" t="s">
        <v>279</v>
      </c>
      <c r="D110" s="57" t="s">
        <v>254</v>
      </c>
    </row>
    <row r="111" spans="1:4" x14ac:dyDescent="0.2">
      <c r="A111" s="62">
        <v>86</v>
      </c>
      <c r="B111" s="63">
        <v>1107</v>
      </c>
      <c r="C111" s="56" t="s">
        <v>279</v>
      </c>
      <c r="D111" s="57" t="s">
        <v>254</v>
      </c>
    </row>
    <row r="112" spans="1:4" x14ac:dyDescent="0.2">
      <c r="A112" s="62">
        <v>87</v>
      </c>
      <c r="B112" s="63">
        <v>1109</v>
      </c>
      <c r="C112" s="56" t="s">
        <v>279</v>
      </c>
      <c r="D112" s="57" t="s">
        <v>254</v>
      </c>
    </row>
    <row r="113" spans="1:4" x14ac:dyDescent="0.2">
      <c r="A113" s="62">
        <v>88</v>
      </c>
      <c r="B113" s="63">
        <v>1113</v>
      </c>
      <c r="C113" s="56" t="s">
        <v>279</v>
      </c>
      <c r="D113" s="57" t="s">
        <v>254</v>
      </c>
    </row>
    <row r="114" spans="1:4" x14ac:dyDescent="0.2">
      <c r="A114" s="62">
        <v>91</v>
      </c>
      <c r="B114" s="63">
        <v>3</v>
      </c>
      <c r="C114" s="56" t="s">
        <v>280</v>
      </c>
      <c r="D114" s="57" t="s">
        <v>254</v>
      </c>
    </row>
    <row r="115" spans="1:4" x14ac:dyDescent="0.2">
      <c r="A115" s="62">
        <v>92</v>
      </c>
      <c r="B115" s="63">
        <v>4</v>
      </c>
      <c r="C115" s="56" t="s">
        <v>280</v>
      </c>
      <c r="D115" s="57" t="s">
        <v>254</v>
      </c>
    </row>
    <row r="116" spans="1:4" x14ac:dyDescent="0.2">
      <c r="A116" s="62">
        <v>93</v>
      </c>
      <c r="B116" s="63">
        <v>30</v>
      </c>
      <c r="C116" s="56" t="s">
        <v>281</v>
      </c>
      <c r="D116" s="57">
        <v>1</v>
      </c>
    </row>
    <row r="117" spans="1:4" x14ac:dyDescent="0.2">
      <c r="A117" s="62">
        <v>93</v>
      </c>
      <c r="B117" s="63">
        <v>214</v>
      </c>
      <c r="C117" s="56" t="s">
        <v>281</v>
      </c>
      <c r="D117" s="57">
        <v>2</v>
      </c>
    </row>
    <row r="118" spans="1:4" x14ac:dyDescent="0.2">
      <c r="A118" s="62">
        <v>94</v>
      </c>
      <c r="B118" s="63">
        <v>1108</v>
      </c>
      <c r="C118" s="56" t="s">
        <v>280</v>
      </c>
      <c r="D118" s="57" t="s">
        <v>254</v>
      </c>
    </row>
    <row r="119" spans="1:4" x14ac:dyDescent="0.2">
      <c r="A119" s="62">
        <v>95</v>
      </c>
      <c r="B119" s="63">
        <v>1110</v>
      </c>
      <c r="C119" s="56" t="s">
        <v>280</v>
      </c>
      <c r="D119" s="57" t="s">
        <v>254</v>
      </c>
    </row>
    <row r="120" spans="1:4" x14ac:dyDescent="0.2">
      <c r="A120" s="62">
        <v>96</v>
      </c>
      <c r="B120" s="63">
        <v>1114</v>
      </c>
      <c r="C120" s="56" t="s">
        <v>280</v>
      </c>
      <c r="D120" s="57" t="s">
        <v>254</v>
      </c>
    </row>
    <row r="121" spans="1:4" x14ac:dyDescent="0.2">
      <c r="A121" s="62">
        <v>97</v>
      </c>
      <c r="B121" s="63">
        <v>54</v>
      </c>
      <c r="C121" s="56" t="s">
        <v>282</v>
      </c>
      <c r="D121" s="57" t="s">
        <v>254</v>
      </c>
    </row>
    <row r="122" spans="1:4" x14ac:dyDescent="0.2">
      <c r="A122" s="62">
        <v>98</v>
      </c>
      <c r="B122" s="63">
        <v>12</v>
      </c>
      <c r="C122" s="56" t="s">
        <v>283</v>
      </c>
      <c r="D122" s="57" t="s">
        <v>254</v>
      </c>
    </row>
    <row r="123" spans="1:4" x14ac:dyDescent="0.2">
      <c r="A123" s="62">
        <v>99</v>
      </c>
      <c r="B123" s="63">
        <v>75</v>
      </c>
      <c r="C123" s="56" t="s">
        <v>284</v>
      </c>
      <c r="D123" s="57" t="s">
        <v>500</v>
      </c>
    </row>
    <row r="124" spans="1:4" x14ac:dyDescent="0.2">
      <c r="A124" s="62">
        <v>100</v>
      </c>
      <c r="B124" s="63">
        <v>76</v>
      </c>
      <c r="C124" s="56" t="s">
        <v>284</v>
      </c>
      <c r="D124" s="57" t="s">
        <v>500</v>
      </c>
    </row>
    <row r="125" spans="1:4" x14ac:dyDescent="0.2">
      <c r="A125" s="62">
        <v>101</v>
      </c>
      <c r="B125" s="63">
        <v>7</v>
      </c>
      <c r="C125" s="56" t="s">
        <v>285</v>
      </c>
      <c r="D125" s="57" t="s">
        <v>254</v>
      </c>
    </row>
    <row r="126" spans="1:4" x14ac:dyDescent="0.2">
      <c r="A126" s="62">
        <v>102</v>
      </c>
      <c r="B126" s="63">
        <v>8</v>
      </c>
      <c r="C126" s="56" t="s">
        <v>285</v>
      </c>
      <c r="D126" s="57" t="s">
        <v>254</v>
      </c>
    </row>
    <row r="127" spans="1:4" x14ac:dyDescent="0.2">
      <c r="A127" s="62">
        <v>103</v>
      </c>
      <c r="B127" s="63">
        <v>9</v>
      </c>
      <c r="C127" s="56" t="s">
        <v>285</v>
      </c>
      <c r="D127" s="57" t="s">
        <v>254</v>
      </c>
    </row>
    <row r="128" spans="1:4" x14ac:dyDescent="0.2">
      <c r="A128" s="62">
        <v>104</v>
      </c>
      <c r="B128" s="63">
        <v>61</v>
      </c>
      <c r="C128" s="56" t="s">
        <v>286</v>
      </c>
      <c r="D128" s="57" t="s">
        <v>501</v>
      </c>
    </row>
    <row r="129" spans="1:4" x14ac:dyDescent="0.2">
      <c r="A129" s="62">
        <v>105</v>
      </c>
      <c r="B129" s="63">
        <v>65</v>
      </c>
      <c r="C129" s="56" t="s">
        <v>286</v>
      </c>
      <c r="D129" s="57" t="s">
        <v>254</v>
      </c>
    </row>
    <row r="130" spans="1:4" x14ac:dyDescent="0.2">
      <c r="A130" s="62">
        <v>106</v>
      </c>
      <c r="B130" s="63">
        <v>66</v>
      </c>
      <c r="C130" s="56" t="s">
        <v>286</v>
      </c>
      <c r="D130" s="57" t="s">
        <v>501</v>
      </c>
    </row>
    <row r="131" spans="1:4" x14ac:dyDescent="0.2">
      <c r="A131" s="62">
        <v>107</v>
      </c>
      <c r="B131" s="63">
        <v>67</v>
      </c>
      <c r="C131" s="56" t="s">
        <v>286</v>
      </c>
      <c r="D131" s="57" t="s">
        <v>501</v>
      </c>
    </row>
    <row r="132" spans="1:4" x14ac:dyDescent="0.2">
      <c r="A132" s="62">
        <v>108</v>
      </c>
      <c r="B132" s="63">
        <v>68</v>
      </c>
      <c r="C132" s="56" t="s">
        <v>286</v>
      </c>
      <c r="D132" s="57" t="s">
        <v>501</v>
      </c>
    </row>
    <row r="133" spans="1:4" x14ac:dyDescent="0.2">
      <c r="A133" s="62">
        <v>109</v>
      </c>
      <c r="B133" s="63">
        <v>69</v>
      </c>
      <c r="C133" s="56" t="s">
        <v>286</v>
      </c>
      <c r="D133" s="57" t="s">
        <v>254</v>
      </c>
    </row>
    <row r="134" spans="1:4" x14ac:dyDescent="0.2">
      <c r="A134" s="62">
        <v>110</v>
      </c>
      <c r="B134" s="63">
        <v>1348</v>
      </c>
      <c r="C134" s="56" t="s">
        <v>286</v>
      </c>
      <c r="D134" s="57" t="s">
        <v>254</v>
      </c>
    </row>
    <row r="135" spans="1:4" x14ac:dyDescent="0.2">
      <c r="A135" s="62">
        <v>111</v>
      </c>
      <c r="B135" s="63">
        <v>91</v>
      </c>
      <c r="C135" s="56" t="s">
        <v>287</v>
      </c>
      <c r="D135" s="57" t="s">
        <v>254</v>
      </c>
    </row>
    <row r="136" spans="1:4" x14ac:dyDescent="0.2">
      <c r="A136" s="62">
        <v>112</v>
      </c>
      <c r="B136" s="63">
        <v>22</v>
      </c>
      <c r="C136" s="56" t="s">
        <v>288</v>
      </c>
      <c r="D136" s="57" t="s">
        <v>500</v>
      </c>
    </row>
    <row r="137" spans="1:4" x14ac:dyDescent="0.2">
      <c r="A137" s="62">
        <v>113</v>
      </c>
      <c r="B137" s="63">
        <v>23</v>
      </c>
      <c r="C137" s="56" t="s">
        <v>288</v>
      </c>
      <c r="D137" s="57" t="s">
        <v>500</v>
      </c>
    </row>
    <row r="138" spans="1:4" x14ac:dyDescent="0.2">
      <c r="A138" s="62">
        <v>115</v>
      </c>
      <c r="B138" s="63">
        <v>25</v>
      </c>
      <c r="C138" s="56" t="s">
        <v>288</v>
      </c>
      <c r="D138" s="57" t="s">
        <v>254</v>
      </c>
    </row>
    <row r="139" spans="1:4" x14ac:dyDescent="0.2">
      <c r="A139" s="62">
        <v>116</v>
      </c>
      <c r="B139" s="63">
        <v>26</v>
      </c>
      <c r="C139" s="56" t="s">
        <v>288</v>
      </c>
      <c r="D139" s="57" t="s">
        <v>254</v>
      </c>
    </row>
    <row r="140" spans="1:4" x14ac:dyDescent="0.2">
      <c r="A140" s="62">
        <v>117</v>
      </c>
      <c r="B140" s="63">
        <v>1349</v>
      </c>
      <c r="C140" s="56" t="s">
        <v>288</v>
      </c>
      <c r="D140" s="57" t="s">
        <v>254</v>
      </c>
    </row>
    <row r="141" spans="1:4" x14ac:dyDescent="0.2">
      <c r="A141" s="62">
        <v>118</v>
      </c>
      <c r="B141" s="63">
        <v>6</v>
      </c>
      <c r="C141" s="56" t="s">
        <v>289</v>
      </c>
      <c r="D141" s="57" t="s">
        <v>254</v>
      </c>
    </row>
    <row r="142" spans="1:4" x14ac:dyDescent="0.2">
      <c r="A142" s="62">
        <v>119</v>
      </c>
      <c r="B142" s="63">
        <v>1350</v>
      </c>
      <c r="C142" s="56" t="s">
        <v>289</v>
      </c>
      <c r="D142" s="57" t="s">
        <v>254</v>
      </c>
    </row>
    <row r="143" spans="1:4" x14ac:dyDescent="0.2">
      <c r="A143" s="62">
        <v>120</v>
      </c>
      <c r="B143" s="63">
        <v>11</v>
      </c>
      <c r="C143" s="56" t="s">
        <v>261</v>
      </c>
      <c r="D143" s="57" t="s">
        <v>254</v>
      </c>
    </row>
    <row r="144" spans="1:4" x14ac:dyDescent="0.2">
      <c r="A144" s="62">
        <v>121</v>
      </c>
      <c r="B144" s="63">
        <v>26</v>
      </c>
      <c r="C144" s="56" t="s">
        <v>290</v>
      </c>
      <c r="D144" s="57">
        <v>2</v>
      </c>
    </row>
    <row r="145" spans="1:4" x14ac:dyDescent="0.2">
      <c r="A145" s="62">
        <v>121</v>
      </c>
      <c r="B145" s="63">
        <v>224</v>
      </c>
      <c r="C145" s="56" t="s">
        <v>290</v>
      </c>
      <c r="D145" s="57">
        <v>1</v>
      </c>
    </row>
    <row r="146" spans="1:4" x14ac:dyDescent="0.2">
      <c r="A146" s="62">
        <v>122</v>
      </c>
      <c r="B146" s="63">
        <v>201</v>
      </c>
      <c r="C146" s="56" t="s">
        <v>291</v>
      </c>
      <c r="D146" s="57">
        <v>1</v>
      </c>
    </row>
    <row r="147" spans="1:4" x14ac:dyDescent="0.2">
      <c r="A147" s="62">
        <v>122</v>
      </c>
      <c r="B147" s="63">
        <v>245</v>
      </c>
      <c r="C147" s="56" t="s">
        <v>291</v>
      </c>
      <c r="D147" s="57">
        <v>2</v>
      </c>
    </row>
    <row r="148" spans="1:4" x14ac:dyDescent="0.2">
      <c r="A148" s="62">
        <v>123</v>
      </c>
      <c r="B148" s="63">
        <v>1307</v>
      </c>
      <c r="C148" s="56" t="s">
        <v>292</v>
      </c>
      <c r="D148" s="57">
        <v>1</v>
      </c>
    </row>
    <row r="149" spans="1:4" x14ac:dyDescent="0.2">
      <c r="A149" s="62">
        <v>124</v>
      </c>
      <c r="B149" s="63">
        <v>1319</v>
      </c>
      <c r="C149" s="56" t="s">
        <v>292</v>
      </c>
      <c r="D149" s="57">
        <v>1</v>
      </c>
    </row>
    <row r="150" spans="1:4" x14ac:dyDescent="0.2">
      <c r="A150" s="62">
        <v>125</v>
      </c>
      <c r="B150" s="63">
        <v>1315</v>
      </c>
      <c r="C150" s="56" t="s">
        <v>292</v>
      </c>
      <c r="D150" s="57">
        <v>1</v>
      </c>
    </row>
    <row r="151" spans="1:4" x14ac:dyDescent="0.2">
      <c r="A151" s="62">
        <v>126</v>
      </c>
      <c r="B151" s="63">
        <v>1193</v>
      </c>
      <c r="C151" s="56" t="s">
        <v>504</v>
      </c>
      <c r="D151" s="57">
        <v>1</v>
      </c>
    </row>
    <row r="152" spans="1:4" x14ac:dyDescent="0.2">
      <c r="A152" s="62">
        <v>126</v>
      </c>
      <c r="B152" s="63">
        <v>1194</v>
      </c>
      <c r="C152" s="56" t="s">
        <v>505</v>
      </c>
      <c r="D152" s="57">
        <v>2</v>
      </c>
    </row>
    <row r="153" spans="1:4" x14ac:dyDescent="0.2">
      <c r="A153" s="62">
        <v>127</v>
      </c>
      <c r="B153" s="63">
        <v>80</v>
      </c>
      <c r="C153" s="56" t="s">
        <v>294</v>
      </c>
      <c r="D153" s="57" t="s">
        <v>501</v>
      </c>
    </row>
    <row r="154" spans="1:4" x14ac:dyDescent="0.2">
      <c r="A154" s="62">
        <v>127</v>
      </c>
      <c r="B154" s="63">
        <v>148</v>
      </c>
      <c r="C154" s="56" t="s">
        <v>294</v>
      </c>
      <c r="D154" s="57">
        <v>1</v>
      </c>
    </row>
    <row r="155" spans="1:4" x14ac:dyDescent="0.2">
      <c r="A155" s="62">
        <v>127</v>
      </c>
      <c r="B155" s="63">
        <v>221</v>
      </c>
      <c r="C155" s="56" t="s">
        <v>294</v>
      </c>
      <c r="D155" s="64" t="s">
        <v>503</v>
      </c>
    </row>
    <row r="156" spans="1:4" x14ac:dyDescent="0.2">
      <c r="A156" s="62">
        <v>128</v>
      </c>
      <c r="B156" s="63">
        <v>1120</v>
      </c>
      <c r="C156" s="56" t="s">
        <v>295</v>
      </c>
      <c r="D156" s="57">
        <v>1</v>
      </c>
    </row>
    <row r="157" spans="1:4" x14ac:dyDescent="0.2">
      <c r="A157" s="62">
        <v>128</v>
      </c>
      <c r="B157" s="63">
        <v>1121</v>
      </c>
      <c r="C157" s="56" t="s">
        <v>295</v>
      </c>
      <c r="D157" s="57">
        <v>1</v>
      </c>
    </row>
    <row r="158" spans="1:4" x14ac:dyDescent="0.2">
      <c r="A158" s="62">
        <v>128</v>
      </c>
      <c r="B158" s="63">
        <v>1122</v>
      </c>
      <c r="C158" s="56" t="s">
        <v>295</v>
      </c>
      <c r="D158" s="57">
        <v>2</v>
      </c>
    </row>
    <row r="159" spans="1:4" x14ac:dyDescent="0.2">
      <c r="A159" s="62">
        <v>129</v>
      </c>
      <c r="B159" s="63">
        <v>169</v>
      </c>
      <c r="C159" s="56" t="s">
        <v>294</v>
      </c>
      <c r="D159" s="57">
        <v>1</v>
      </c>
    </row>
    <row r="160" spans="1:4" x14ac:dyDescent="0.2">
      <c r="A160" s="62">
        <v>129</v>
      </c>
      <c r="B160" s="63">
        <v>202</v>
      </c>
      <c r="C160" s="56" t="s">
        <v>294</v>
      </c>
      <c r="D160" s="57">
        <v>1</v>
      </c>
    </row>
    <row r="161" spans="1:4" x14ac:dyDescent="0.2">
      <c r="A161" s="62">
        <v>129</v>
      </c>
      <c r="B161" s="63">
        <v>222</v>
      </c>
      <c r="C161" s="56" t="s">
        <v>294</v>
      </c>
      <c r="D161" s="57">
        <v>2</v>
      </c>
    </row>
    <row r="162" spans="1:4" x14ac:dyDescent="0.2">
      <c r="A162" s="62">
        <v>130</v>
      </c>
      <c r="B162" s="63">
        <v>1308</v>
      </c>
      <c r="C162" s="56" t="s">
        <v>296</v>
      </c>
      <c r="D162" s="57">
        <v>1</v>
      </c>
    </row>
    <row r="163" spans="1:4" x14ac:dyDescent="0.2">
      <c r="A163" s="62">
        <v>130</v>
      </c>
      <c r="B163" s="63">
        <v>1309</v>
      </c>
      <c r="C163" s="56" t="s">
        <v>296</v>
      </c>
      <c r="D163" s="57">
        <v>1</v>
      </c>
    </row>
    <row r="164" spans="1:4" x14ac:dyDescent="0.2">
      <c r="A164" s="62">
        <v>130</v>
      </c>
      <c r="B164" s="63">
        <v>1310</v>
      </c>
      <c r="C164" s="56" t="s">
        <v>296</v>
      </c>
      <c r="D164" s="57">
        <v>2</v>
      </c>
    </row>
    <row r="165" spans="1:4" x14ac:dyDescent="0.2">
      <c r="A165" s="62">
        <v>131</v>
      </c>
      <c r="B165" s="63">
        <v>1311</v>
      </c>
      <c r="C165" s="56" t="s">
        <v>296</v>
      </c>
      <c r="D165" s="57">
        <v>1</v>
      </c>
    </row>
    <row r="166" spans="1:4" x14ac:dyDescent="0.2">
      <c r="A166" s="62">
        <v>131</v>
      </c>
      <c r="B166" s="63">
        <v>1312</v>
      </c>
      <c r="C166" s="56" t="s">
        <v>296</v>
      </c>
      <c r="D166" s="57">
        <v>1</v>
      </c>
    </row>
    <row r="167" spans="1:4" x14ac:dyDescent="0.2">
      <c r="A167" s="62">
        <v>131</v>
      </c>
      <c r="B167" s="63">
        <v>1313</v>
      </c>
      <c r="C167" s="56" t="s">
        <v>296</v>
      </c>
      <c r="D167" s="57">
        <v>2</v>
      </c>
    </row>
    <row r="168" spans="1:4" x14ac:dyDescent="0.2">
      <c r="A168" s="62">
        <v>132</v>
      </c>
      <c r="B168" s="63">
        <v>92</v>
      </c>
      <c r="C168" s="56" t="s">
        <v>297</v>
      </c>
      <c r="D168" s="57" t="s">
        <v>500</v>
      </c>
    </row>
    <row r="169" spans="1:4" x14ac:dyDescent="0.2">
      <c r="A169" s="62">
        <v>132</v>
      </c>
      <c r="B169" s="63">
        <v>210</v>
      </c>
      <c r="C169" s="56" t="s">
        <v>297</v>
      </c>
      <c r="D169" s="57">
        <v>2</v>
      </c>
    </row>
    <row r="170" spans="1:4" x14ac:dyDescent="0.2">
      <c r="A170" s="62">
        <v>132</v>
      </c>
      <c r="B170" s="63">
        <v>234</v>
      </c>
      <c r="C170" s="56" t="s">
        <v>297</v>
      </c>
      <c r="D170" s="57" t="s">
        <v>500</v>
      </c>
    </row>
    <row r="171" spans="1:4" x14ac:dyDescent="0.2">
      <c r="A171" s="62">
        <v>132</v>
      </c>
      <c r="B171" s="63">
        <v>236</v>
      </c>
      <c r="C171" s="56" t="s">
        <v>297</v>
      </c>
      <c r="D171" s="57" t="s">
        <v>500</v>
      </c>
    </row>
    <row r="172" spans="1:4" x14ac:dyDescent="0.2">
      <c r="A172" s="62">
        <v>133</v>
      </c>
      <c r="B172" s="63">
        <v>92</v>
      </c>
      <c r="C172" s="56" t="s">
        <v>297</v>
      </c>
      <c r="D172" s="57">
        <v>1</v>
      </c>
    </row>
    <row r="173" spans="1:4" x14ac:dyDescent="0.2">
      <c r="A173" s="62">
        <v>133</v>
      </c>
      <c r="B173" s="63">
        <v>210</v>
      </c>
      <c r="C173" s="56" t="s">
        <v>297</v>
      </c>
      <c r="D173" s="57">
        <v>2</v>
      </c>
    </row>
    <row r="174" spans="1:4" x14ac:dyDescent="0.2">
      <c r="A174" s="62">
        <v>133</v>
      </c>
      <c r="B174" s="63">
        <v>233</v>
      </c>
      <c r="C174" s="56" t="s">
        <v>297</v>
      </c>
      <c r="D174" s="57">
        <v>1</v>
      </c>
    </row>
    <row r="175" spans="1:4" x14ac:dyDescent="0.2">
      <c r="A175" s="62">
        <v>133</v>
      </c>
      <c r="B175" s="63">
        <v>246</v>
      </c>
      <c r="C175" s="56" t="s">
        <v>297</v>
      </c>
      <c r="D175" s="57">
        <v>1</v>
      </c>
    </row>
    <row r="176" spans="1:4" x14ac:dyDescent="0.2">
      <c r="A176" s="62">
        <v>134</v>
      </c>
      <c r="B176" s="63">
        <v>101</v>
      </c>
      <c r="C176" s="56" t="s">
        <v>297</v>
      </c>
      <c r="D176" s="57">
        <v>1</v>
      </c>
    </row>
    <row r="177" spans="1:4" x14ac:dyDescent="0.2">
      <c r="A177" s="62">
        <v>134</v>
      </c>
      <c r="B177" s="63">
        <v>210</v>
      </c>
      <c r="C177" s="56" t="s">
        <v>297</v>
      </c>
      <c r="D177" s="57">
        <v>2</v>
      </c>
    </row>
    <row r="178" spans="1:4" x14ac:dyDescent="0.2">
      <c r="A178" s="62">
        <v>134</v>
      </c>
      <c r="B178" s="63">
        <v>232</v>
      </c>
      <c r="C178" s="56" t="s">
        <v>297</v>
      </c>
      <c r="D178" s="57">
        <v>1</v>
      </c>
    </row>
    <row r="179" spans="1:4" x14ac:dyDescent="0.2">
      <c r="A179" s="62">
        <v>134</v>
      </c>
      <c r="B179" s="63">
        <v>250</v>
      </c>
      <c r="C179" s="56" t="s">
        <v>297</v>
      </c>
      <c r="D179" s="57">
        <v>1</v>
      </c>
    </row>
    <row r="180" spans="1:4" x14ac:dyDescent="0.2">
      <c r="A180" s="62">
        <v>135</v>
      </c>
      <c r="B180" s="63">
        <v>38</v>
      </c>
      <c r="C180" s="56" t="s">
        <v>297</v>
      </c>
      <c r="D180" s="57">
        <v>1</v>
      </c>
    </row>
    <row r="181" spans="1:4" x14ac:dyDescent="0.2">
      <c r="A181" s="62">
        <v>135</v>
      </c>
      <c r="B181" s="63">
        <v>80</v>
      </c>
      <c r="C181" s="56" t="s">
        <v>297</v>
      </c>
      <c r="D181" s="57">
        <v>1</v>
      </c>
    </row>
    <row r="182" spans="1:4" x14ac:dyDescent="0.2">
      <c r="A182" s="62">
        <v>135</v>
      </c>
      <c r="B182" s="63">
        <v>221</v>
      </c>
      <c r="C182" s="56" t="s">
        <v>297</v>
      </c>
      <c r="D182" s="64" t="s">
        <v>503</v>
      </c>
    </row>
    <row r="183" spans="1:4" x14ac:dyDescent="0.2">
      <c r="A183" s="62">
        <v>135</v>
      </c>
      <c r="B183" s="63">
        <v>247</v>
      </c>
      <c r="C183" s="56" t="s">
        <v>297</v>
      </c>
      <c r="D183" s="57">
        <v>1</v>
      </c>
    </row>
    <row r="184" spans="1:4" x14ac:dyDescent="0.2">
      <c r="A184" s="62">
        <v>136</v>
      </c>
      <c r="B184" s="63">
        <v>124</v>
      </c>
      <c r="C184" s="56" t="s">
        <v>297</v>
      </c>
      <c r="D184" s="57">
        <v>1</v>
      </c>
    </row>
    <row r="185" spans="1:4" x14ac:dyDescent="0.2">
      <c r="A185" s="62">
        <v>136</v>
      </c>
      <c r="B185" s="63">
        <v>202</v>
      </c>
      <c r="C185" s="56" t="s">
        <v>297</v>
      </c>
      <c r="D185" s="57">
        <v>1</v>
      </c>
    </row>
    <row r="186" spans="1:4" x14ac:dyDescent="0.2">
      <c r="A186" s="62">
        <v>136</v>
      </c>
      <c r="B186" s="63">
        <v>222</v>
      </c>
      <c r="C186" s="56" t="s">
        <v>297</v>
      </c>
      <c r="D186" s="57">
        <v>2</v>
      </c>
    </row>
    <row r="187" spans="1:4" x14ac:dyDescent="0.2">
      <c r="A187" s="62">
        <v>136</v>
      </c>
      <c r="B187" s="63">
        <v>246</v>
      </c>
      <c r="C187" s="56" t="s">
        <v>297</v>
      </c>
      <c r="D187" s="57">
        <v>1</v>
      </c>
    </row>
    <row r="188" spans="1:4" x14ac:dyDescent="0.2">
      <c r="A188" s="62">
        <v>137</v>
      </c>
      <c r="B188" s="63">
        <v>203</v>
      </c>
      <c r="C188" s="56" t="s">
        <v>297</v>
      </c>
      <c r="D188" s="57" t="s">
        <v>298</v>
      </c>
    </row>
    <row r="189" spans="1:4" x14ac:dyDescent="0.2">
      <c r="A189" s="62">
        <v>137</v>
      </c>
      <c r="B189" s="63">
        <v>222</v>
      </c>
      <c r="C189" s="56" t="s">
        <v>297</v>
      </c>
      <c r="D189" s="57" t="s">
        <v>298</v>
      </c>
    </row>
    <row r="190" spans="1:4" x14ac:dyDescent="0.2">
      <c r="A190" s="62">
        <v>137</v>
      </c>
      <c r="B190" s="63">
        <v>223</v>
      </c>
      <c r="C190" s="56" t="s">
        <v>297</v>
      </c>
      <c r="D190" s="57" t="s">
        <v>298</v>
      </c>
    </row>
    <row r="191" spans="1:4" x14ac:dyDescent="0.2">
      <c r="A191" s="62">
        <v>137</v>
      </c>
      <c r="B191" s="63">
        <v>229</v>
      </c>
      <c r="C191" s="56" t="s">
        <v>297</v>
      </c>
      <c r="D191" s="57" t="s">
        <v>298</v>
      </c>
    </row>
    <row r="192" spans="1:4" x14ac:dyDescent="0.2">
      <c r="A192" s="62">
        <v>138</v>
      </c>
      <c r="B192" s="63">
        <v>5</v>
      </c>
      <c r="C192" s="56" t="s">
        <v>297</v>
      </c>
      <c r="D192" s="57" t="s">
        <v>500</v>
      </c>
    </row>
    <row r="193" spans="1:4" x14ac:dyDescent="0.2">
      <c r="A193" s="62">
        <v>138</v>
      </c>
      <c r="B193" s="63">
        <v>88</v>
      </c>
      <c r="C193" s="56" t="s">
        <v>297</v>
      </c>
      <c r="D193" s="57" t="s">
        <v>500</v>
      </c>
    </row>
    <row r="194" spans="1:4" x14ac:dyDescent="0.2">
      <c r="A194" s="62">
        <v>138</v>
      </c>
      <c r="B194" s="63">
        <v>208</v>
      </c>
      <c r="C194" s="56" t="s">
        <v>297</v>
      </c>
      <c r="D194" s="57">
        <v>2</v>
      </c>
    </row>
    <row r="195" spans="1:4" x14ac:dyDescent="0.2">
      <c r="A195" s="62">
        <v>138</v>
      </c>
      <c r="B195" s="63">
        <v>235</v>
      </c>
      <c r="C195" s="56" t="s">
        <v>297</v>
      </c>
      <c r="D195" s="57" t="s">
        <v>500</v>
      </c>
    </row>
    <row r="196" spans="1:4" x14ac:dyDescent="0.2">
      <c r="A196" s="62">
        <v>140</v>
      </c>
      <c r="B196" s="63">
        <v>1395</v>
      </c>
      <c r="C196" s="56" t="s">
        <v>281</v>
      </c>
      <c r="D196" s="57">
        <v>2</v>
      </c>
    </row>
    <row r="197" spans="1:4" x14ac:dyDescent="0.2">
      <c r="A197" s="62">
        <v>140</v>
      </c>
      <c r="B197" s="63">
        <v>1396</v>
      </c>
      <c r="C197" s="56" t="s">
        <v>281</v>
      </c>
      <c r="D197" s="57">
        <v>1</v>
      </c>
    </row>
    <row r="198" spans="1:4" x14ac:dyDescent="0.2">
      <c r="A198" s="62">
        <v>141</v>
      </c>
      <c r="B198" s="63">
        <v>189</v>
      </c>
      <c r="C198" s="56" t="s">
        <v>299</v>
      </c>
      <c r="D198" s="57">
        <v>1</v>
      </c>
    </row>
    <row r="199" spans="1:4" x14ac:dyDescent="0.2">
      <c r="A199" s="62">
        <v>141</v>
      </c>
      <c r="B199" s="63">
        <v>210</v>
      </c>
      <c r="C199" s="56" t="s">
        <v>299</v>
      </c>
      <c r="D199" s="57">
        <v>2</v>
      </c>
    </row>
    <row r="200" spans="1:4" x14ac:dyDescent="0.2">
      <c r="A200" s="62">
        <v>141</v>
      </c>
      <c r="B200" s="63">
        <v>233</v>
      </c>
      <c r="C200" s="56" t="s">
        <v>299</v>
      </c>
      <c r="D200" s="57">
        <v>1</v>
      </c>
    </row>
    <row r="201" spans="1:4" x14ac:dyDescent="0.2">
      <c r="A201" s="62">
        <v>141</v>
      </c>
      <c r="B201" s="63">
        <v>249</v>
      </c>
      <c r="C201" s="56" t="s">
        <v>299</v>
      </c>
      <c r="D201" s="57">
        <v>1</v>
      </c>
    </row>
    <row r="202" spans="1:4" x14ac:dyDescent="0.2">
      <c r="A202" s="62">
        <v>141</v>
      </c>
      <c r="B202" s="63">
        <v>252</v>
      </c>
      <c r="C202" s="56" t="s">
        <v>299</v>
      </c>
      <c r="D202" s="57">
        <v>1</v>
      </c>
    </row>
    <row r="203" spans="1:4" x14ac:dyDescent="0.2">
      <c r="A203" s="62">
        <v>142</v>
      </c>
      <c r="B203" s="63">
        <v>132</v>
      </c>
      <c r="C203" s="56" t="s">
        <v>299</v>
      </c>
      <c r="D203" s="57">
        <v>1</v>
      </c>
    </row>
    <row r="204" spans="1:4" x14ac:dyDescent="0.2">
      <c r="A204" s="62">
        <v>142</v>
      </c>
      <c r="B204" s="63">
        <v>206</v>
      </c>
      <c r="C204" s="56" t="s">
        <v>299</v>
      </c>
      <c r="D204" s="57">
        <v>2</v>
      </c>
    </row>
    <row r="205" spans="1:4" x14ac:dyDescent="0.2">
      <c r="A205" s="62">
        <v>142</v>
      </c>
      <c r="B205" s="63">
        <v>230</v>
      </c>
      <c r="C205" s="56" t="s">
        <v>299</v>
      </c>
      <c r="D205" s="57">
        <v>1</v>
      </c>
    </row>
    <row r="206" spans="1:4" x14ac:dyDescent="0.2">
      <c r="A206" s="62">
        <v>142</v>
      </c>
      <c r="B206" s="63">
        <v>249</v>
      </c>
      <c r="C206" s="56" t="s">
        <v>299</v>
      </c>
      <c r="D206" s="57">
        <v>1</v>
      </c>
    </row>
    <row r="207" spans="1:4" x14ac:dyDescent="0.2">
      <c r="A207" s="62">
        <v>142</v>
      </c>
      <c r="B207" s="63">
        <v>252</v>
      </c>
      <c r="C207" s="56" t="s">
        <v>299</v>
      </c>
      <c r="D207" s="57">
        <v>1</v>
      </c>
    </row>
    <row r="208" spans="1:4" x14ac:dyDescent="0.2">
      <c r="A208" s="62">
        <v>143</v>
      </c>
      <c r="B208" s="63">
        <v>47</v>
      </c>
      <c r="C208" s="56" t="s">
        <v>284</v>
      </c>
      <c r="D208" s="57" t="s">
        <v>254</v>
      </c>
    </row>
    <row r="209" spans="1:4" x14ac:dyDescent="0.2">
      <c r="A209" s="62">
        <v>144</v>
      </c>
      <c r="B209" s="63">
        <v>93</v>
      </c>
      <c r="C209" s="56" t="s">
        <v>300</v>
      </c>
      <c r="D209" s="57">
        <v>1</v>
      </c>
    </row>
    <row r="210" spans="1:4" x14ac:dyDescent="0.2">
      <c r="A210" s="62">
        <v>144</v>
      </c>
      <c r="B210" s="63">
        <v>208</v>
      </c>
      <c r="C210" s="56" t="s">
        <v>300</v>
      </c>
      <c r="D210" s="57">
        <v>2</v>
      </c>
    </row>
    <row r="211" spans="1:4" x14ac:dyDescent="0.2">
      <c r="A211" s="62">
        <v>144</v>
      </c>
      <c r="B211" s="63">
        <v>239</v>
      </c>
      <c r="C211" s="56" t="s">
        <v>300</v>
      </c>
      <c r="D211" s="57">
        <v>1</v>
      </c>
    </row>
    <row r="212" spans="1:4" x14ac:dyDescent="0.2">
      <c r="A212" s="62">
        <v>144</v>
      </c>
      <c r="B212" s="63">
        <v>243</v>
      </c>
      <c r="C212" s="56" t="s">
        <v>300</v>
      </c>
      <c r="D212" s="57">
        <v>1</v>
      </c>
    </row>
    <row r="213" spans="1:4" x14ac:dyDescent="0.2">
      <c r="A213" s="62">
        <v>144</v>
      </c>
      <c r="B213" s="63">
        <v>248</v>
      </c>
      <c r="C213" s="56" t="s">
        <v>300</v>
      </c>
      <c r="D213" s="57">
        <v>1</v>
      </c>
    </row>
    <row r="214" spans="1:4" x14ac:dyDescent="0.2">
      <c r="A214" s="62">
        <v>144</v>
      </c>
      <c r="B214" s="63">
        <v>251</v>
      </c>
      <c r="C214" s="56" t="s">
        <v>300</v>
      </c>
      <c r="D214" s="57">
        <v>1</v>
      </c>
    </row>
    <row r="215" spans="1:4" x14ac:dyDescent="0.2">
      <c r="A215" s="62">
        <v>145</v>
      </c>
      <c r="B215" s="63">
        <v>210</v>
      </c>
      <c r="C215" s="56" t="s">
        <v>300</v>
      </c>
      <c r="D215" s="57">
        <v>2</v>
      </c>
    </row>
    <row r="216" spans="1:4" x14ac:dyDescent="0.2">
      <c r="A216" s="62">
        <v>145</v>
      </c>
      <c r="B216" s="63">
        <v>249</v>
      </c>
      <c r="C216" s="56" t="s">
        <v>300</v>
      </c>
      <c r="D216" s="57">
        <v>1</v>
      </c>
    </row>
    <row r="217" spans="1:4" x14ac:dyDescent="0.2">
      <c r="A217" s="62">
        <v>145</v>
      </c>
      <c r="B217" s="63">
        <v>92</v>
      </c>
      <c r="C217" s="56" t="s">
        <v>300</v>
      </c>
      <c r="D217" s="57" t="s">
        <v>500</v>
      </c>
    </row>
    <row r="218" spans="1:4" x14ac:dyDescent="0.2">
      <c r="A218" s="62">
        <v>145</v>
      </c>
      <c r="B218" s="63">
        <v>240</v>
      </c>
      <c r="C218" s="56" t="s">
        <v>300</v>
      </c>
      <c r="D218" s="57" t="s">
        <v>500</v>
      </c>
    </row>
    <row r="219" spans="1:4" x14ac:dyDescent="0.2">
      <c r="A219" s="62">
        <v>145</v>
      </c>
      <c r="B219" s="63">
        <v>244</v>
      </c>
      <c r="C219" s="56" t="s">
        <v>300</v>
      </c>
      <c r="D219" s="57" t="s">
        <v>500</v>
      </c>
    </row>
    <row r="220" spans="1:4" x14ac:dyDescent="0.2">
      <c r="A220" s="62">
        <v>145</v>
      </c>
      <c r="B220" s="63">
        <v>252</v>
      </c>
      <c r="C220" s="56" t="s">
        <v>300</v>
      </c>
      <c r="D220" s="57">
        <v>1</v>
      </c>
    </row>
    <row r="221" spans="1:4" x14ac:dyDescent="0.2">
      <c r="A221" s="62">
        <v>146</v>
      </c>
      <c r="B221" s="63">
        <v>73</v>
      </c>
      <c r="C221" s="56" t="s">
        <v>300</v>
      </c>
      <c r="D221" s="57">
        <v>1</v>
      </c>
    </row>
    <row r="222" spans="1:4" x14ac:dyDescent="0.2">
      <c r="A222" s="62">
        <v>146</v>
      </c>
      <c r="B222" s="63">
        <v>93</v>
      </c>
      <c r="C222" s="56" t="s">
        <v>300</v>
      </c>
      <c r="D222" s="57">
        <v>1</v>
      </c>
    </row>
    <row r="223" spans="1:4" x14ac:dyDescent="0.2">
      <c r="A223" s="62">
        <v>146</v>
      </c>
      <c r="B223" s="63">
        <v>208</v>
      </c>
      <c r="C223" s="56" t="s">
        <v>300</v>
      </c>
      <c r="D223" s="57">
        <v>2</v>
      </c>
    </row>
    <row r="224" spans="1:4" x14ac:dyDescent="0.2">
      <c r="A224" s="62">
        <v>146</v>
      </c>
      <c r="B224" s="63">
        <v>239</v>
      </c>
      <c r="C224" s="56" t="s">
        <v>300</v>
      </c>
      <c r="D224" s="57">
        <v>1</v>
      </c>
    </row>
    <row r="225" spans="1:4" x14ac:dyDescent="0.2">
      <c r="A225" s="62">
        <v>146</v>
      </c>
      <c r="B225" s="63">
        <v>248</v>
      </c>
      <c r="C225" s="56" t="s">
        <v>300</v>
      </c>
      <c r="D225" s="57">
        <v>1</v>
      </c>
    </row>
    <row r="226" spans="1:4" x14ac:dyDescent="0.2">
      <c r="A226" s="62">
        <v>146</v>
      </c>
      <c r="B226" s="63">
        <v>251</v>
      </c>
      <c r="C226" s="56" t="s">
        <v>300</v>
      </c>
      <c r="D226" s="57">
        <v>1</v>
      </c>
    </row>
    <row r="227" spans="1:4" x14ac:dyDescent="0.2">
      <c r="A227" s="62">
        <v>147</v>
      </c>
      <c r="B227" s="63">
        <v>99</v>
      </c>
      <c r="C227" s="56" t="s">
        <v>300</v>
      </c>
      <c r="D227" s="57">
        <v>1</v>
      </c>
    </row>
    <row r="228" spans="1:4" x14ac:dyDescent="0.2">
      <c r="A228" s="62">
        <v>147</v>
      </c>
      <c r="B228" s="63">
        <v>206</v>
      </c>
      <c r="C228" s="56" t="s">
        <v>300</v>
      </c>
      <c r="D228" s="57">
        <v>2</v>
      </c>
    </row>
    <row r="229" spans="1:4" x14ac:dyDescent="0.2">
      <c r="A229" s="62">
        <v>147</v>
      </c>
      <c r="B229" s="63">
        <v>238</v>
      </c>
      <c r="C229" s="56" t="s">
        <v>300</v>
      </c>
      <c r="D229" s="57">
        <v>1</v>
      </c>
    </row>
    <row r="230" spans="1:4" x14ac:dyDescent="0.2">
      <c r="A230" s="62">
        <v>147</v>
      </c>
      <c r="B230" s="63">
        <v>242</v>
      </c>
      <c r="C230" s="56" t="s">
        <v>300</v>
      </c>
      <c r="D230" s="57">
        <v>1</v>
      </c>
    </row>
    <row r="231" spans="1:4" x14ac:dyDescent="0.2">
      <c r="A231" s="62">
        <v>147</v>
      </c>
      <c r="B231" s="63">
        <v>249</v>
      </c>
      <c r="C231" s="56" t="s">
        <v>300</v>
      </c>
      <c r="D231" s="57">
        <v>1</v>
      </c>
    </row>
    <row r="232" spans="1:4" x14ac:dyDescent="0.2">
      <c r="A232" s="62">
        <v>147</v>
      </c>
      <c r="B232" s="63">
        <v>252</v>
      </c>
      <c r="C232" s="56" t="s">
        <v>300</v>
      </c>
      <c r="D232" s="57">
        <v>1</v>
      </c>
    </row>
    <row r="233" spans="1:4" x14ac:dyDescent="0.2">
      <c r="A233" s="62">
        <v>148</v>
      </c>
      <c r="B233" s="63">
        <v>1152</v>
      </c>
      <c r="C233" s="56" t="s">
        <v>301</v>
      </c>
      <c r="D233" s="57" t="s">
        <v>503</v>
      </c>
    </row>
    <row r="234" spans="1:4" x14ac:dyDescent="0.2">
      <c r="A234" s="62">
        <v>149</v>
      </c>
      <c r="B234" s="63">
        <v>1394</v>
      </c>
      <c r="C234" s="56" t="s">
        <v>302</v>
      </c>
      <c r="D234" s="57">
        <v>2</v>
      </c>
    </row>
    <row r="235" spans="1:4" x14ac:dyDescent="0.2">
      <c r="A235" s="62">
        <v>150</v>
      </c>
      <c r="B235" s="63">
        <v>42</v>
      </c>
      <c r="C235" s="56" t="s">
        <v>293</v>
      </c>
      <c r="D235" s="57">
        <v>1</v>
      </c>
    </row>
    <row r="236" spans="1:4" x14ac:dyDescent="0.2">
      <c r="A236" s="62">
        <v>150</v>
      </c>
      <c r="B236" s="63">
        <v>207</v>
      </c>
      <c r="C236" s="56" t="s">
        <v>293</v>
      </c>
      <c r="D236" s="57">
        <v>2</v>
      </c>
    </row>
    <row r="237" spans="1:4" x14ac:dyDescent="0.2">
      <c r="A237" s="62">
        <v>151</v>
      </c>
      <c r="B237" s="63">
        <v>43</v>
      </c>
      <c r="C237" s="56" t="s">
        <v>293</v>
      </c>
      <c r="D237" s="57">
        <v>1</v>
      </c>
    </row>
    <row r="238" spans="1:4" x14ac:dyDescent="0.2">
      <c r="A238" s="62">
        <v>151</v>
      </c>
      <c r="B238" s="63">
        <v>210</v>
      </c>
      <c r="C238" s="56" t="s">
        <v>293</v>
      </c>
      <c r="D238" s="57" t="s">
        <v>503</v>
      </c>
    </row>
    <row r="239" spans="1:4" x14ac:dyDescent="0.2">
      <c r="A239" s="62">
        <v>152</v>
      </c>
      <c r="B239" s="63">
        <v>45</v>
      </c>
      <c r="C239" s="56" t="s">
        <v>293</v>
      </c>
      <c r="D239" s="57">
        <v>1</v>
      </c>
    </row>
    <row r="240" spans="1:4" x14ac:dyDescent="0.2">
      <c r="A240" s="62">
        <v>152</v>
      </c>
      <c r="B240" s="63">
        <v>211</v>
      </c>
      <c r="C240" s="56" t="s">
        <v>293</v>
      </c>
      <c r="D240" s="57">
        <v>2</v>
      </c>
    </row>
    <row r="241" spans="1:4" x14ac:dyDescent="0.2">
      <c r="A241" s="62">
        <v>153</v>
      </c>
      <c r="B241" s="63">
        <v>46</v>
      </c>
      <c r="C241" s="56" t="s">
        <v>293</v>
      </c>
      <c r="D241" s="57">
        <v>1</v>
      </c>
    </row>
    <row r="242" spans="1:4" x14ac:dyDescent="0.2">
      <c r="A242" s="62">
        <v>153</v>
      </c>
      <c r="B242" s="63">
        <v>212</v>
      </c>
      <c r="C242" s="56" t="s">
        <v>293</v>
      </c>
      <c r="D242" s="57">
        <v>2</v>
      </c>
    </row>
    <row r="243" spans="1:4" x14ac:dyDescent="0.2">
      <c r="A243" s="62">
        <v>154</v>
      </c>
      <c r="B243" s="63">
        <v>39</v>
      </c>
      <c r="C243" s="56" t="s">
        <v>293</v>
      </c>
      <c r="D243" s="57">
        <v>1</v>
      </c>
    </row>
    <row r="244" spans="1:4" x14ac:dyDescent="0.2">
      <c r="A244" s="62">
        <v>154</v>
      </c>
      <c r="B244" s="63">
        <v>221</v>
      </c>
      <c r="C244" s="56" t="s">
        <v>293</v>
      </c>
      <c r="D244" s="57">
        <v>2</v>
      </c>
    </row>
    <row r="245" spans="1:4" x14ac:dyDescent="0.2">
      <c r="A245" s="62">
        <v>155</v>
      </c>
      <c r="B245" s="63">
        <v>51</v>
      </c>
      <c r="C245" s="56" t="s">
        <v>281</v>
      </c>
      <c r="D245" s="57" t="s">
        <v>500</v>
      </c>
    </row>
    <row r="246" spans="1:4" x14ac:dyDescent="0.2">
      <c r="A246" s="62">
        <v>155</v>
      </c>
      <c r="B246" s="63">
        <v>200</v>
      </c>
      <c r="C246" s="56" t="s">
        <v>281</v>
      </c>
      <c r="D246" s="57" t="s">
        <v>500</v>
      </c>
    </row>
    <row r="247" spans="1:4" x14ac:dyDescent="0.2">
      <c r="A247" s="62">
        <v>156</v>
      </c>
      <c r="B247" s="63">
        <v>1000</v>
      </c>
      <c r="C247" s="56" t="s">
        <v>293</v>
      </c>
      <c r="D247" s="57">
        <v>2</v>
      </c>
    </row>
    <row r="248" spans="1:4" x14ac:dyDescent="0.2">
      <c r="A248" s="62">
        <v>156</v>
      </c>
      <c r="B248" s="63">
        <v>1001</v>
      </c>
      <c r="C248" s="56" t="s">
        <v>293</v>
      </c>
      <c r="D248" s="57">
        <v>1</v>
      </c>
    </row>
    <row r="249" spans="1:4" x14ac:dyDescent="0.2">
      <c r="A249" s="62">
        <v>157</v>
      </c>
      <c r="B249" s="63">
        <v>1002</v>
      </c>
      <c r="C249" s="56" t="s">
        <v>293</v>
      </c>
      <c r="D249" s="57">
        <v>2</v>
      </c>
    </row>
    <row r="250" spans="1:4" x14ac:dyDescent="0.2">
      <c r="A250" s="62">
        <v>157</v>
      </c>
      <c r="B250" s="63">
        <v>1003</v>
      </c>
      <c r="C250" s="56" t="s">
        <v>293</v>
      </c>
      <c r="D250" s="57">
        <v>1</v>
      </c>
    </row>
    <row r="251" spans="1:4" x14ac:dyDescent="0.2">
      <c r="A251" s="62">
        <v>158</v>
      </c>
      <c r="B251" s="63">
        <v>1008</v>
      </c>
      <c r="C251" s="56" t="s">
        <v>293</v>
      </c>
      <c r="D251" s="57">
        <v>2</v>
      </c>
    </row>
    <row r="252" spans="1:4" x14ac:dyDescent="0.2">
      <c r="A252" s="62">
        <v>158</v>
      </c>
      <c r="B252" s="63">
        <v>1009</v>
      </c>
      <c r="C252" s="56" t="s">
        <v>293</v>
      </c>
      <c r="D252" s="57">
        <v>1</v>
      </c>
    </row>
    <row r="253" spans="1:4" x14ac:dyDescent="0.2">
      <c r="A253" s="62">
        <v>159</v>
      </c>
      <c r="B253" s="63">
        <v>28</v>
      </c>
      <c r="C253" s="56" t="s">
        <v>268</v>
      </c>
      <c r="D253" s="57" t="s">
        <v>502</v>
      </c>
    </row>
    <row r="254" spans="1:4" x14ac:dyDescent="0.2">
      <c r="A254" s="62">
        <v>160</v>
      </c>
      <c r="B254" s="63">
        <v>1014</v>
      </c>
      <c r="C254" s="56" t="s">
        <v>293</v>
      </c>
      <c r="D254" s="57">
        <v>2</v>
      </c>
    </row>
    <row r="255" spans="1:4" x14ac:dyDescent="0.2">
      <c r="A255" s="62">
        <v>160</v>
      </c>
      <c r="B255" s="63">
        <v>1015</v>
      </c>
      <c r="C255" s="56" t="s">
        <v>293</v>
      </c>
      <c r="D255" s="57">
        <v>1</v>
      </c>
    </row>
    <row r="256" spans="1:4" x14ac:dyDescent="0.2">
      <c r="A256" s="62">
        <v>161</v>
      </c>
      <c r="B256" s="63">
        <v>1018</v>
      </c>
      <c r="C256" s="56" t="s">
        <v>293</v>
      </c>
      <c r="D256" s="57">
        <v>2</v>
      </c>
    </row>
    <row r="257" spans="1:4" x14ac:dyDescent="0.2">
      <c r="A257" s="62">
        <v>161</v>
      </c>
      <c r="B257" s="63">
        <v>1019</v>
      </c>
      <c r="C257" s="56" t="s">
        <v>293</v>
      </c>
      <c r="D257" s="57">
        <v>1</v>
      </c>
    </row>
    <row r="258" spans="1:4" x14ac:dyDescent="0.2">
      <c r="A258" s="62">
        <v>162</v>
      </c>
      <c r="B258" s="63">
        <v>1020</v>
      </c>
      <c r="C258" s="56" t="s">
        <v>293</v>
      </c>
      <c r="D258" s="57">
        <v>2</v>
      </c>
    </row>
    <row r="259" spans="1:4" x14ac:dyDescent="0.2">
      <c r="A259" s="62">
        <v>162</v>
      </c>
      <c r="B259" s="63">
        <v>1021</v>
      </c>
      <c r="C259" s="56" t="s">
        <v>293</v>
      </c>
      <c r="D259" s="57">
        <v>1</v>
      </c>
    </row>
    <row r="260" spans="1:4" x14ac:dyDescent="0.2">
      <c r="A260" s="62">
        <v>163</v>
      </c>
      <c r="B260" s="63">
        <v>1034</v>
      </c>
      <c r="C260" s="56" t="s">
        <v>293</v>
      </c>
      <c r="D260" s="57">
        <v>2</v>
      </c>
    </row>
    <row r="261" spans="1:4" x14ac:dyDescent="0.2">
      <c r="A261" s="62">
        <v>163</v>
      </c>
      <c r="B261" s="63">
        <v>1035</v>
      </c>
      <c r="C261" s="56" t="s">
        <v>293</v>
      </c>
      <c r="D261" s="57">
        <v>1</v>
      </c>
    </row>
    <row r="262" spans="1:4" x14ac:dyDescent="0.2">
      <c r="A262" s="62">
        <v>164</v>
      </c>
      <c r="B262" s="63">
        <v>1037</v>
      </c>
      <c r="C262" s="56" t="s">
        <v>293</v>
      </c>
      <c r="D262" s="57">
        <v>2</v>
      </c>
    </row>
    <row r="263" spans="1:4" x14ac:dyDescent="0.2">
      <c r="A263" s="62">
        <v>164</v>
      </c>
      <c r="B263" s="63">
        <v>1038</v>
      </c>
      <c r="C263" s="56" t="s">
        <v>293</v>
      </c>
      <c r="D263" s="57">
        <v>1</v>
      </c>
    </row>
    <row r="264" spans="1:4" x14ac:dyDescent="0.2">
      <c r="A264" s="62">
        <v>165</v>
      </c>
      <c r="B264" s="63">
        <v>1039</v>
      </c>
      <c r="C264" s="56" t="s">
        <v>293</v>
      </c>
      <c r="D264" s="57">
        <v>2</v>
      </c>
    </row>
    <row r="265" spans="1:4" x14ac:dyDescent="0.2">
      <c r="A265" s="62">
        <v>165</v>
      </c>
      <c r="B265" s="63">
        <v>1040</v>
      </c>
      <c r="C265" s="56" t="s">
        <v>293</v>
      </c>
      <c r="D265" s="57">
        <v>1</v>
      </c>
    </row>
    <row r="266" spans="1:4" x14ac:dyDescent="0.2">
      <c r="A266" s="62">
        <v>166</v>
      </c>
      <c r="B266" s="63">
        <v>1048</v>
      </c>
      <c r="C266" s="56" t="s">
        <v>293</v>
      </c>
      <c r="D266" s="57">
        <v>2</v>
      </c>
    </row>
    <row r="267" spans="1:4" x14ac:dyDescent="0.2">
      <c r="A267" s="62">
        <v>166</v>
      </c>
      <c r="B267" s="63">
        <v>1049</v>
      </c>
      <c r="C267" s="56" t="s">
        <v>293</v>
      </c>
      <c r="D267" s="57">
        <v>1</v>
      </c>
    </row>
    <row r="268" spans="1:4" x14ac:dyDescent="0.2">
      <c r="A268" s="62">
        <v>167</v>
      </c>
      <c r="B268" s="63">
        <v>1055</v>
      </c>
      <c r="C268" s="56" t="s">
        <v>293</v>
      </c>
      <c r="D268" s="57">
        <v>1</v>
      </c>
    </row>
    <row r="269" spans="1:4" x14ac:dyDescent="0.2">
      <c r="A269" s="62">
        <v>167</v>
      </c>
      <c r="B269" s="63">
        <v>1056</v>
      </c>
      <c r="C269" s="56" t="s">
        <v>293</v>
      </c>
      <c r="D269" s="57">
        <v>2</v>
      </c>
    </row>
    <row r="270" spans="1:4" x14ac:dyDescent="0.2">
      <c r="A270" s="62">
        <v>168</v>
      </c>
      <c r="B270" s="63">
        <v>1057</v>
      </c>
      <c r="C270" s="56" t="s">
        <v>293</v>
      </c>
      <c r="D270" s="57">
        <v>1</v>
      </c>
    </row>
    <row r="271" spans="1:4" x14ac:dyDescent="0.2">
      <c r="A271" s="62">
        <v>168</v>
      </c>
      <c r="B271" s="63">
        <v>1058</v>
      </c>
      <c r="C271" s="56" t="s">
        <v>293</v>
      </c>
      <c r="D271" s="57">
        <v>2</v>
      </c>
    </row>
    <row r="272" spans="1:4" x14ac:dyDescent="0.2">
      <c r="A272" s="62">
        <v>169</v>
      </c>
      <c r="B272" s="63">
        <v>1059</v>
      </c>
      <c r="C272" s="56" t="s">
        <v>293</v>
      </c>
      <c r="D272" s="57">
        <v>1</v>
      </c>
    </row>
    <row r="273" spans="1:4" x14ac:dyDescent="0.2">
      <c r="A273" s="62">
        <v>169</v>
      </c>
      <c r="B273" s="63">
        <v>1060</v>
      </c>
      <c r="C273" s="56" t="s">
        <v>293</v>
      </c>
      <c r="D273" s="57">
        <v>2</v>
      </c>
    </row>
    <row r="274" spans="1:4" x14ac:dyDescent="0.2">
      <c r="A274" s="62">
        <v>170</v>
      </c>
      <c r="B274" s="63">
        <v>1061</v>
      </c>
      <c r="C274" s="56" t="s">
        <v>293</v>
      </c>
      <c r="D274" s="57">
        <v>1</v>
      </c>
    </row>
    <row r="275" spans="1:4" x14ac:dyDescent="0.2">
      <c r="A275" s="62">
        <v>170</v>
      </c>
      <c r="B275" s="63">
        <v>1062</v>
      </c>
      <c r="C275" s="56" t="s">
        <v>293</v>
      </c>
      <c r="D275" s="57">
        <v>2</v>
      </c>
    </row>
    <row r="276" spans="1:4" x14ac:dyDescent="0.2">
      <c r="A276" s="62">
        <v>171</v>
      </c>
      <c r="B276" s="63">
        <v>1063</v>
      </c>
      <c r="C276" s="56" t="s">
        <v>293</v>
      </c>
      <c r="D276" s="57">
        <v>1</v>
      </c>
    </row>
    <row r="277" spans="1:4" x14ac:dyDescent="0.2">
      <c r="A277" s="62">
        <v>171</v>
      </c>
      <c r="B277" s="63">
        <v>1064</v>
      </c>
      <c r="C277" s="56" t="s">
        <v>293</v>
      </c>
      <c r="D277" s="57">
        <v>2</v>
      </c>
    </row>
    <row r="278" spans="1:4" x14ac:dyDescent="0.2">
      <c r="A278" s="62">
        <v>172</v>
      </c>
      <c r="B278" s="63">
        <v>1065</v>
      </c>
      <c r="C278" s="56" t="s">
        <v>293</v>
      </c>
      <c r="D278" s="57">
        <v>1</v>
      </c>
    </row>
    <row r="279" spans="1:4" x14ac:dyDescent="0.2">
      <c r="A279" s="62">
        <v>172</v>
      </c>
      <c r="B279" s="63">
        <v>1066</v>
      </c>
      <c r="C279" s="56" t="s">
        <v>293</v>
      </c>
      <c r="D279" s="57">
        <v>2</v>
      </c>
    </row>
    <row r="280" spans="1:4" x14ac:dyDescent="0.2">
      <c r="A280" s="62">
        <v>173</v>
      </c>
      <c r="B280" s="63">
        <v>1067</v>
      </c>
      <c r="C280" s="56" t="s">
        <v>293</v>
      </c>
      <c r="D280" s="57">
        <v>1</v>
      </c>
    </row>
    <row r="281" spans="1:4" x14ac:dyDescent="0.2">
      <c r="A281" s="62">
        <v>173</v>
      </c>
      <c r="B281" s="63">
        <v>1068</v>
      </c>
      <c r="C281" s="56" t="s">
        <v>293</v>
      </c>
      <c r="D281" s="57">
        <v>2</v>
      </c>
    </row>
    <row r="282" spans="1:4" x14ac:dyDescent="0.2">
      <c r="A282" s="62">
        <v>174</v>
      </c>
      <c r="B282" s="63">
        <v>1071</v>
      </c>
      <c r="C282" s="56" t="s">
        <v>293</v>
      </c>
      <c r="D282" s="57">
        <v>1</v>
      </c>
    </row>
    <row r="283" spans="1:4" x14ac:dyDescent="0.2">
      <c r="A283" s="62">
        <v>174</v>
      </c>
      <c r="B283" s="63">
        <v>1072</v>
      </c>
      <c r="C283" s="56" t="s">
        <v>293</v>
      </c>
      <c r="D283" s="57">
        <v>2</v>
      </c>
    </row>
    <row r="284" spans="1:4" x14ac:dyDescent="0.2">
      <c r="A284" s="62">
        <v>175</v>
      </c>
      <c r="B284" s="63">
        <v>1078</v>
      </c>
      <c r="C284" s="56" t="s">
        <v>293</v>
      </c>
      <c r="D284" s="57">
        <v>1</v>
      </c>
    </row>
    <row r="285" spans="1:4" x14ac:dyDescent="0.2">
      <c r="A285" s="62">
        <v>175</v>
      </c>
      <c r="B285" s="63">
        <v>1079</v>
      </c>
      <c r="C285" s="56" t="s">
        <v>293</v>
      </c>
      <c r="D285" s="57">
        <v>2</v>
      </c>
    </row>
    <row r="286" spans="1:4" x14ac:dyDescent="0.2">
      <c r="A286" s="62">
        <v>176</v>
      </c>
      <c r="B286" s="63">
        <v>1124</v>
      </c>
      <c r="C286" s="56" t="s">
        <v>293</v>
      </c>
      <c r="D286" s="57">
        <v>1</v>
      </c>
    </row>
    <row r="287" spans="1:4" x14ac:dyDescent="0.2">
      <c r="A287" s="62">
        <v>176</v>
      </c>
      <c r="B287" s="63">
        <v>1125</v>
      </c>
      <c r="C287" s="56" t="s">
        <v>293</v>
      </c>
      <c r="D287" s="57">
        <v>2</v>
      </c>
    </row>
    <row r="288" spans="1:4" x14ac:dyDescent="0.2">
      <c r="A288" s="62">
        <v>177</v>
      </c>
      <c r="B288" s="63">
        <v>1126</v>
      </c>
      <c r="C288" s="56" t="s">
        <v>293</v>
      </c>
      <c r="D288" s="57">
        <v>1</v>
      </c>
    </row>
    <row r="289" spans="1:4" x14ac:dyDescent="0.2">
      <c r="A289" s="62">
        <v>177</v>
      </c>
      <c r="B289" s="63">
        <v>1127</v>
      </c>
      <c r="C289" s="56" t="s">
        <v>293</v>
      </c>
      <c r="D289" s="57">
        <v>2</v>
      </c>
    </row>
    <row r="290" spans="1:4" x14ac:dyDescent="0.2">
      <c r="A290" s="62">
        <v>178</v>
      </c>
      <c r="B290" s="63">
        <v>1128</v>
      </c>
      <c r="C290" s="56" t="s">
        <v>303</v>
      </c>
      <c r="D290" s="57">
        <v>1</v>
      </c>
    </row>
    <row r="291" spans="1:4" x14ac:dyDescent="0.2">
      <c r="A291" s="62">
        <v>178</v>
      </c>
      <c r="B291" s="63">
        <v>1129</v>
      </c>
      <c r="C291" s="56" t="s">
        <v>303</v>
      </c>
      <c r="D291" s="57">
        <v>2</v>
      </c>
    </row>
    <row r="292" spans="1:4" x14ac:dyDescent="0.2">
      <c r="A292" s="62">
        <v>179</v>
      </c>
      <c r="B292" s="63">
        <v>1139</v>
      </c>
      <c r="C292" s="56" t="s">
        <v>293</v>
      </c>
      <c r="D292" s="57">
        <v>1</v>
      </c>
    </row>
    <row r="293" spans="1:4" x14ac:dyDescent="0.2">
      <c r="A293" s="62">
        <v>179</v>
      </c>
      <c r="B293" s="63">
        <v>1140</v>
      </c>
      <c r="C293" s="56" t="s">
        <v>293</v>
      </c>
      <c r="D293" s="57">
        <v>2</v>
      </c>
    </row>
    <row r="294" spans="1:4" x14ac:dyDescent="0.2">
      <c r="A294" s="62">
        <v>180</v>
      </c>
      <c r="B294" s="63">
        <v>1141</v>
      </c>
      <c r="C294" s="56" t="s">
        <v>293</v>
      </c>
      <c r="D294" s="57">
        <v>1</v>
      </c>
    </row>
    <row r="295" spans="1:4" x14ac:dyDescent="0.2">
      <c r="A295" s="62">
        <v>180</v>
      </c>
      <c r="B295" s="63">
        <v>1142</v>
      </c>
      <c r="C295" s="56" t="s">
        <v>293</v>
      </c>
      <c r="D295" s="57">
        <v>2</v>
      </c>
    </row>
    <row r="296" spans="1:4" x14ac:dyDescent="0.2">
      <c r="A296" s="62">
        <v>181</v>
      </c>
      <c r="B296" s="63">
        <v>1143</v>
      </c>
      <c r="C296" s="56" t="s">
        <v>293</v>
      </c>
      <c r="D296" s="57">
        <v>1</v>
      </c>
    </row>
    <row r="297" spans="1:4" x14ac:dyDescent="0.2">
      <c r="A297" s="62">
        <v>181</v>
      </c>
      <c r="B297" s="63">
        <v>1144</v>
      </c>
      <c r="C297" s="56" t="s">
        <v>293</v>
      </c>
      <c r="D297" s="57">
        <v>2</v>
      </c>
    </row>
    <row r="298" spans="1:4" x14ac:dyDescent="0.2">
      <c r="A298" s="62">
        <v>182</v>
      </c>
      <c r="B298" s="63">
        <v>1145</v>
      </c>
      <c r="C298" s="56" t="s">
        <v>293</v>
      </c>
      <c r="D298" s="57">
        <v>1</v>
      </c>
    </row>
    <row r="299" spans="1:4" x14ac:dyDescent="0.2">
      <c r="A299" s="62">
        <v>182</v>
      </c>
      <c r="B299" s="63">
        <v>1146</v>
      </c>
      <c r="C299" s="56" t="s">
        <v>293</v>
      </c>
      <c r="D299" s="57">
        <v>2</v>
      </c>
    </row>
    <row r="300" spans="1:4" x14ac:dyDescent="0.2">
      <c r="A300" s="62">
        <v>183</v>
      </c>
      <c r="B300" s="63">
        <v>1147</v>
      </c>
      <c r="C300" s="56" t="s">
        <v>293</v>
      </c>
      <c r="D300" s="57">
        <v>1</v>
      </c>
    </row>
    <row r="301" spans="1:4" x14ac:dyDescent="0.2">
      <c r="A301" s="62">
        <v>183</v>
      </c>
      <c r="B301" s="63">
        <v>1148</v>
      </c>
      <c r="C301" s="56" t="s">
        <v>293</v>
      </c>
      <c r="D301" s="57">
        <v>2</v>
      </c>
    </row>
    <row r="302" spans="1:4" x14ac:dyDescent="0.2">
      <c r="A302" s="62">
        <v>184</v>
      </c>
      <c r="B302" s="63">
        <v>1149</v>
      </c>
      <c r="C302" s="56" t="s">
        <v>293</v>
      </c>
      <c r="D302" s="57">
        <v>1</v>
      </c>
    </row>
    <row r="303" spans="1:4" x14ac:dyDescent="0.2">
      <c r="A303" s="62">
        <v>184</v>
      </c>
      <c r="B303" s="63">
        <v>1150</v>
      </c>
      <c r="C303" s="56" t="s">
        <v>293</v>
      </c>
      <c r="D303" s="57">
        <v>2</v>
      </c>
    </row>
    <row r="304" spans="1:4" x14ac:dyDescent="0.2">
      <c r="A304" s="62">
        <v>185</v>
      </c>
      <c r="B304" s="63">
        <v>1151</v>
      </c>
      <c r="C304" s="56" t="s">
        <v>293</v>
      </c>
      <c r="D304" s="57">
        <v>1</v>
      </c>
    </row>
    <row r="305" spans="1:4" x14ac:dyDescent="0.2">
      <c r="A305" s="62">
        <v>185</v>
      </c>
      <c r="B305" s="63">
        <v>1152</v>
      </c>
      <c r="C305" s="56" t="s">
        <v>293</v>
      </c>
      <c r="D305" s="57">
        <v>2</v>
      </c>
    </row>
    <row r="306" spans="1:4" x14ac:dyDescent="0.2">
      <c r="A306" s="62">
        <v>186</v>
      </c>
      <c r="B306" s="63">
        <v>1153</v>
      </c>
      <c r="C306" s="56" t="s">
        <v>293</v>
      </c>
      <c r="D306" s="57">
        <v>1</v>
      </c>
    </row>
    <row r="307" spans="1:4" x14ac:dyDescent="0.2">
      <c r="A307" s="62">
        <v>186</v>
      </c>
      <c r="B307" s="63">
        <v>1154</v>
      </c>
      <c r="C307" s="56" t="s">
        <v>293</v>
      </c>
      <c r="D307" s="57">
        <v>2</v>
      </c>
    </row>
    <row r="308" spans="1:4" x14ac:dyDescent="0.2">
      <c r="A308" s="62">
        <v>187</v>
      </c>
      <c r="B308" s="63">
        <v>1324</v>
      </c>
      <c r="C308" s="56" t="s">
        <v>293</v>
      </c>
      <c r="D308" s="57">
        <v>2</v>
      </c>
    </row>
    <row r="309" spans="1:4" x14ac:dyDescent="0.2">
      <c r="A309" s="62">
        <v>187</v>
      </c>
      <c r="B309" s="63">
        <v>1325</v>
      </c>
      <c r="C309" s="56" t="s">
        <v>293</v>
      </c>
      <c r="D309" s="57">
        <v>1</v>
      </c>
    </row>
    <row r="310" spans="1:4" x14ac:dyDescent="0.2">
      <c r="A310" s="62">
        <v>188</v>
      </c>
      <c r="B310" s="63">
        <v>1191</v>
      </c>
      <c r="C310" s="56" t="s">
        <v>293</v>
      </c>
      <c r="D310" s="57">
        <v>2</v>
      </c>
    </row>
    <row r="311" spans="1:4" x14ac:dyDescent="0.2">
      <c r="A311" s="62">
        <v>188</v>
      </c>
      <c r="B311" s="63">
        <v>1192</v>
      </c>
      <c r="C311" s="56" t="s">
        <v>293</v>
      </c>
      <c r="D311" s="57">
        <v>1</v>
      </c>
    </row>
    <row r="312" spans="1:4" x14ac:dyDescent="0.2">
      <c r="A312" s="62">
        <v>189</v>
      </c>
      <c r="B312" s="63">
        <v>1233</v>
      </c>
      <c r="C312" s="56" t="s">
        <v>293</v>
      </c>
      <c r="D312" s="57" t="s">
        <v>500</v>
      </c>
    </row>
    <row r="313" spans="1:4" x14ac:dyDescent="0.2">
      <c r="A313" s="62">
        <v>189</v>
      </c>
      <c r="B313" s="63">
        <v>1234</v>
      </c>
      <c r="C313" s="56" t="s">
        <v>293</v>
      </c>
      <c r="D313" s="57" t="s">
        <v>500</v>
      </c>
    </row>
    <row r="314" spans="1:4" x14ac:dyDescent="0.2">
      <c r="A314" s="62">
        <v>190</v>
      </c>
      <c r="B314" s="63">
        <v>1238</v>
      </c>
      <c r="C314" s="56" t="s">
        <v>293</v>
      </c>
      <c r="D314" s="57" t="s">
        <v>500</v>
      </c>
    </row>
    <row r="315" spans="1:4" x14ac:dyDescent="0.2">
      <c r="A315" s="62">
        <v>190</v>
      </c>
      <c r="B315" s="63">
        <v>1239</v>
      </c>
      <c r="C315" s="56" t="s">
        <v>293</v>
      </c>
      <c r="D315" s="57" t="s">
        <v>500</v>
      </c>
    </row>
    <row r="316" spans="1:4" x14ac:dyDescent="0.2">
      <c r="A316" s="62">
        <v>191</v>
      </c>
      <c r="B316" s="63">
        <v>1240</v>
      </c>
      <c r="C316" s="56" t="s">
        <v>293</v>
      </c>
      <c r="D316" s="57" t="s">
        <v>500</v>
      </c>
    </row>
    <row r="317" spans="1:4" x14ac:dyDescent="0.2">
      <c r="A317" s="62">
        <v>191</v>
      </c>
      <c r="B317" s="63">
        <v>1241</v>
      </c>
      <c r="C317" s="56" t="s">
        <v>293</v>
      </c>
      <c r="D317" s="57" t="s">
        <v>500</v>
      </c>
    </row>
    <row r="318" spans="1:4" x14ac:dyDescent="0.2">
      <c r="A318" s="62">
        <v>192</v>
      </c>
      <c r="B318" s="63">
        <v>1242</v>
      </c>
      <c r="C318" s="56" t="s">
        <v>293</v>
      </c>
      <c r="D318" s="57" t="s">
        <v>500</v>
      </c>
    </row>
    <row r="319" spans="1:4" x14ac:dyDescent="0.2">
      <c r="A319" s="62">
        <v>192</v>
      </c>
      <c r="B319" s="63">
        <v>1243</v>
      </c>
      <c r="C319" s="56" t="s">
        <v>293</v>
      </c>
      <c r="D319" s="57" t="s">
        <v>500</v>
      </c>
    </row>
    <row r="320" spans="1:4" x14ac:dyDescent="0.2">
      <c r="A320" s="62">
        <v>193</v>
      </c>
      <c r="B320" s="63">
        <v>1244</v>
      </c>
      <c r="C320" s="56" t="s">
        <v>293</v>
      </c>
      <c r="D320" s="57" t="s">
        <v>500</v>
      </c>
    </row>
    <row r="321" spans="1:4" x14ac:dyDescent="0.2">
      <c r="A321" s="62">
        <v>193</v>
      </c>
      <c r="B321" s="63">
        <v>1245</v>
      </c>
      <c r="C321" s="56" t="s">
        <v>293</v>
      </c>
      <c r="D321" s="57" t="s">
        <v>500</v>
      </c>
    </row>
    <row r="322" spans="1:4" x14ac:dyDescent="0.2">
      <c r="A322" s="62">
        <v>194</v>
      </c>
      <c r="B322" s="63">
        <v>1246</v>
      </c>
      <c r="C322" s="56" t="s">
        <v>293</v>
      </c>
      <c r="D322" s="57" t="s">
        <v>500</v>
      </c>
    </row>
    <row r="323" spans="1:4" x14ac:dyDescent="0.2">
      <c r="A323" s="62">
        <v>194</v>
      </c>
      <c r="B323" s="63">
        <v>1247</v>
      </c>
      <c r="C323" s="56" t="s">
        <v>293</v>
      </c>
      <c r="D323" s="57" t="s">
        <v>500</v>
      </c>
    </row>
    <row r="324" spans="1:4" x14ac:dyDescent="0.2">
      <c r="A324" s="62">
        <v>195</v>
      </c>
      <c r="B324" s="63">
        <v>1248</v>
      </c>
      <c r="C324" s="56" t="s">
        <v>293</v>
      </c>
      <c r="D324" s="57" t="s">
        <v>500</v>
      </c>
    </row>
    <row r="325" spans="1:4" x14ac:dyDescent="0.2">
      <c r="A325" s="62">
        <v>195</v>
      </c>
      <c r="B325" s="63">
        <v>1249</v>
      </c>
      <c r="C325" s="56" t="s">
        <v>293</v>
      </c>
      <c r="D325" s="57" t="s">
        <v>500</v>
      </c>
    </row>
    <row r="326" spans="1:4" x14ac:dyDescent="0.2">
      <c r="A326" s="62">
        <v>196</v>
      </c>
      <c r="B326" s="63">
        <v>1250</v>
      </c>
      <c r="C326" s="56" t="s">
        <v>293</v>
      </c>
      <c r="D326" s="57" t="s">
        <v>500</v>
      </c>
    </row>
    <row r="327" spans="1:4" x14ac:dyDescent="0.2">
      <c r="A327" s="62">
        <v>196</v>
      </c>
      <c r="B327" s="63">
        <v>1251</v>
      </c>
      <c r="C327" s="56" t="s">
        <v>293</v>
      </c>
      <c r="D327" s="57" t="s">
        <v>500</v>
      </c>
    </row>
    <row r="328" spans="1:4" x14ac:dyDescent="0.2">
      <c r="A328" s="62">
        <v>197</v>
      </c>
      <c r="B328" s="63">
        <v>1252</v>
      </c>
      <c r="C328" s="56" t="s">
        <v>293</v>
      </c>
      <c r="D328" s="57" t="s">
        <v>500</v>
      </c>
    </row>
    <row r="329" spans="1:4" x14ac:dyDescent="0.2">
      <c r="A329" s="62">
        <v>197</v>
      </c>
      <c r="B329" s="63">
        <v>1253</v>
      </c>
      <c r="C329" s="56" t="s">
        <v>293</v>
      </c>
      <c r="D329" s="57" t="s">
        <v>500</v>
      </c>
    </row>
    <row r="330" spans="1:4" x14ac:dyDescent="0.2">
      <c r="A330" s="62">
        <v>198</v>
      </c>
      <c r="B330" s="63">
        <v>1254</v>
      </c>
      <c r="C330" s="56" t="s">
        <v>293</v>
      </c>
      <c r="D330" s="57" t="s">
        <v>500</v>
      </c>
    </row>
    <row r="331" spans="1:4" x14ac:dyDescent="0.2">
      <c r="A331" s="62">
        <v>198</v>
      </c>
      <c r="B331" s="63">
        <v>1255</v>
      </c>
      <c r="C331" s="56" t="s">
        <v>293</v>
      </c>
      <c r="D331" s="57" t="s">
        <v>500</v>
      </c>
    </row>
    <row r="332" spans="1:4" x14ac:dyDescent="0.2">
      <c r="A332" s="62">
        <v>199</v>
      </c>
      <c r="B332" s="63">
        <v>1256</v>
      </c>
      <c r="C332" s="56" t="s">
        <v>293</v>
      </c>
      <c r="D332" s="57" t="s">
        <v>500</v>
      </c>
    </row>
    <row r="333" spans="1:4" x14ac:dyDescent="0.2">
      <c r="A333" s="62">
        <v>199</v>
      </c>
      <c r="B333" s="63">
        <v>1257</v>
      </c>
      <c r="C333" s="56" t="s">
        <v>293</v>
      </c>
      <c r="D333" s="57" t="s">
        <v>500</v>
      </c>
    </row>
    <row r="334" spans="1:4" x14ac:dyDescent="0.2">
      <c r="A334" s="62">
        <v>201</v>
      </c>
      <c r="B334" s="63">
        <v>1265</v>
      </c>
      <c r="C334" s="56" t="s">
        <v>293</v>
      </c>
      <c r="D334" s="57" t="s">
        <v>500</v>
      </c>
    </row>
    <row r="335" spans="1:4" x14ac:dyDescent="0.2">
      <c r="A335" s="62">
        <v>201</v>
      </c>
      <c r="B335" s="63">
        <v>1266</v>
      </c>
      <c r="C335" s="56" t="s">
        <v>293</v>
      </c>
      <c r="D335" s="57" t="s">
        <v>500</v>
      </c>
    </row>
    <row r="336" spans="1:4" x14ac:dyDescent="0.2">
      <c r="A336" s="62">
        <v>202</v>
      </c>
      <c r="B336" s="63">
        <v>1267</v>
      </c>
      <c r="C336" s="56" t="s">
        <v>293</v>
      </c>
      <c r="D336" s="57" t="s">
        <v>500</v>
      </c>
    </row>
    <row r="337" spans="1:4" x14ac:dyDescent="0.2">
      <c r="A337" s="62">
        <v>202</v>
      </c>
      <c r="B337" s="63">
        <v>1268</v>
      </c>
      <c r="C337" s="56" t="s">
        <v>293</v>
      </c>
      <c r="D337" s="57" t="s">
        <v>500</v>
      </c>
    </row>
    <row r="338" spans="1:4" x14ac:dyDescent="0.2">
      <c r="A338" s="62">
        <v>203</v>
      </c>
      <c r="B338" s="63">
        <v>1269</v>
      </c>
      <c r="C338" s="56" t="s">
        <v>293</v>
      </c>
      <c r="D338" s="57" t="s">
        <v>500</v>
      </c>
    </row>
    <row r="339" spans="1:4" x14ac:dyDescent="0.2">
      <c r="A339" s="62">
        <v>203</v>
      </c>
      <c r="B339" s="63">
        <v>1270</v>
      </c>
      <c r="C339" s="56" t="s">
        <v>293</v>
      </c>
      <c r="D339" s="57" t="s">
        <v>500</v>
      </c>
    </row>
    <row r="340" spans="1:4" x14ac:dyDescent="0.2">
      <c r="A340" s="62">
        <v>204</v>
      </c>
      <c r="B340" s="63">
        <v>1271</v>
      </c>
      <c r="C340" s="56" t="s">
        <v>293</v>
      </c>
      <c r="D340" s="57" t="s">
        <v>500</v>
      </c>
    </row>
    <row r="341" spans="1:4" x14ac:dyDescent="0.2">
      <c r="A341" s="62">
        <v>204</v>
      </c>
      <c r="B341" s="63">
        <v>1272</v>
      </c>
      <c r="C341" s="56" t="s">
        <v>293</v>
      </c>
      <c r="D341" s="57" t="s">
        <v>500</v>
      </c>
    </row>
    <row r="342" spans="1:4" x14ac:dyDescent="0.2">
      <c r="A342" s="62">
        <v>205</v>
      </c>
      <c r="B342" s="63">
        <v>1273</v>
      </c>
      <c r="C342" s="56" t="s">
        <v>293</v>
      </c>
      <c r="D342" s="57" t="s">
        <v>500</v>
      </c>
    </row>
    <row r="343" spans="1:4" x14ac:dyDescent="0.2">
      <c r="A343" s="62">
        <v>205</v>
      </c>
      <c r="B343" s="63">
        <v>1274</v>
      </c>
      <c r="C343" s="56" t="s">
        <v>293</v>
      </c>
      <c r="D343" s="57" t="s">
        <v>500</v>
      </c>
    </row>
    <row r="344" spans="1:4" x14ac:dyDescent="0.2">
      <c r="A344" s="62">
        <v>206</v>
      </c>
      <c r="B344" s="63">
        <v>1275</v>
      </c>
      <c r="C344" s="56" t="s">
        <v>293</v>
      </c>
      <c r="D344" s="57" t="s">
        <v>500</v>
      </c>
    </row>
    <row r="345" spans="1:4" x14ac:dyDescent="0.2">
      <c r="A345" s="62">
        <v>206</v>
      </c>
      <c r="B345" s="63">
        <v>1276</v>
      </c>
      <c r="C345" s="56" t="s">
        <v>293</v>
      </c>
      <c r="D345" s="57" t="s">
        <v>500</v>
      </c>
    </row>
    <row r="346" spans="1:4" x14ac:dyDescent="0.2">
      <c r="A346" s="62">
        <v>207</v>
      </c>
      <c r="B346" s="63">
        <v>1277</v>
      </c>
      <c r="C346" s="56" t="s">
        <v>293</v>
      </c>
      <c r="D346" s="57" t="s">
        <v>500</v>
      </c>
    </row>
    <row r="347" spans="1:4" x14ac:dyDescent="0.2">
      <c r="A347" s="62">
        <v>207</v>
      </c>
      <c r="B347" s="63">
        <v>1278</v>
      </c>
      <c r="C347" s="56" t="s">
        <v>293</v>
      </c>
      <c r="D347" s="57" t="s">
        <v>500</v>
      </c>
    </row>
    <row r="348" spans="1:4" x14ac:dyDescent="0.2">
      <c r="A348" s="62">
        <v>208</v>
      </c>
      <c r="B348" s="63">
        <v>1279</v>
      </c>
      <c r="C348" s="56" t="s">
        <v>293</v>
      </c>
      <c r="D348" s="57" t="s">
        <v>500</v>
      </c>
    </row>
    <row r="349" spans="1:4" x14ac:dyDescent="0.2">
      <c r="A349" s="62">
        <v>208</v>
      </c>
      <c r="B349" s="63">
        <v>1280</v>
      </c>
      <c r="C349" s="56" t="s">
        <v>293</v>
      </c>
      <c r="D349" s="57" t="s">
        <v>500</v>
      </c>
    </row>
    <row r="350" spans="1:4" x14ac:dyDescent="0.2">
      <c r="A350" s="62">
        <v>209</v>
      </c>
      <c r="B350" s="63">
        <v>1286</v>
      </c>
      <c r="C350" s="56" t="s">
        <v>293</v>
      </c>
      <c r="D350" s="57">
        <v>2</v>
      </c>
    </row>
    <row r="351" spans="1:4" x14ac:dyDescent="0.2">
      <c r="A351" s="62">
        <v>209</v>
      </c>
      <c r="B351" s="63">
        <v>1287</v>
      </c>
      <c r="C351" s="56" t="s">
        <v>293</v>
      </c>
      <c r="D351" s="57">
        <v>1</v>
      </c>
    </row>
    <row r="352" spans="1:4" x14ac:dyDescent="0.2">
      <c r="A352" s="62">
        <v>210</v>
      </c>
      <c r="B352" s="63">
        <v>1293</v>
      </c>
      <c r="C352" s="56" t="s">
        <v>293</v>
      </c>
      <c r="D352" s="57">
        <v>2</v>
      </c>
    </row>
    <row r="353" spans="1:4" x14ac:dyDescent="0.2">
      <c r="A353" s="62">
        <v>210</v>
      </c>
      <c r="B353" s="63">
        <v>1294</v>
      </c>
      <c r="C353" s="56" t="s">
        <v>293</v>
      </c>
      <c r="D353" s="57">
        <v>1</v>
      </c>
    </row>
    <row r="354" spans="1:4" x14ac:dyDescent="0.2">
      <c r="A354" s="62">
        <v>211</v>
      </c>
      <c r="B354" s="63">
        <v>1295</v>
      </c>
      <c r="C354" s="56" t="s">
        <v>293</v>
      </c>
      <c r="D354" s="57">
        <v>2</v>
      </c>
    </row>
    <row r="355" spans="1:4" x14ac:dyDescent="0.2">
      <c r="A355" s="62">
        <v>211</v>
      </c>
      <c r="B355" s="63">
        <v>1296</v>
      </c>
      <c r="C355" s="56" t="s">
        <v>293</v>
      </c>
      <c r="D355" s="57">
        <v>1</v>
      </c>
    </row>
    <row r="356" spans="1:4" x14ac:dyDescent="0.2">
      <c r="A356" s="62">
        <v>212</v>
      </c>
      <c r="B356" s="63">
        <v>1297</v>
      </c>
      <c r="C356" s="56" t="s">
        <v>293</v>
      </c>
      <c r="D356" s="57">
        <v>2</v>
      </c>
    </row>
    <row r="357" spans="1:4" x14ac:dyDescent="0.2">
      <c r="A357" s="62">
        <v>212</v>
      </c>
      <c r="B357" s="63">
        <v>1298</v>
      </c>
      <c r="C357" s="56" t="s">
        <v>293</v>
      </c>
      <c r="D357" s="57">
        <v>1</v>
      </c>
    </row>
    <row r="358" spans="1:4" x14ac:dyDescent="0.2">
      <c r="A358" s="62">
        <v>213</v>
      </c>
      <c r="B358" s="63">
        <v>1299</v>
      </c>
      <c r="C358" s="56" t="s">
        <v>293</v>
      </c>
      <c r="D358" s="57">
        <v>2</v>
      </c>
    </row>
    <row r="359" spans="1:4" x14ac:dyDescent="0.2">
      <c r="A359" s="62">
        <v>213</v>
      </c>
      <c r="B359" s="63">
        <v>1300</v>
      </c>
      <c r="C359" s="56" t="s">
        <v>293</v>
      </c>
      <c r="D359" s="57">
        <v>1</v>
      </c>
    </row>
    <row r="360" spans="1:4" x14ac:dyDescent="0.2">
      <c r="A360" s="62">
        <v>214</v>
      </c>
      <c r="B360" s="63">
        <v>1326</v>
      </c>
      <c r="C360" s="56" t="s">
        <v>293</v>
      </c>
      <c r="D360" s="57">
        <v>2</v>
      </c>
    </row>
    <row r="361" spans="1:4" x14ac:dyDescent="0.2">
      <c r="A361" s="62">
        <v>214</v>
      </c>
      <c r="B361" s="63">
        <v>1327</v>
      </c>
      <c r="C361" s="56" t="s">
        <v>293</v>
      </c>
      <c r="D361" s="57">
        <v>1</v>
      </c>
    </row>
    <row r="362" spans="1:4" x14ac:dyDescent="0.2">
      <c r="A362" s="62">
        <v>215</v>
      </c>
      <c r="B362" s="63">
        <v>1328</v>
      </c>
      <c r="C362" s="56" t="s">
        <v>293</v>
      </c>
      <c r="D362" s="57">
        <v>2</v>
      </c>
    </row>
    <row r="363" spans="1:4" x14ac:dyDescent="0.2">
      <c r="A363" s="62">
        <v>215</v>
      </c>
      <c r="B363" s="63">
        <v>1329</v>
      </c>
      <c r="C363" s="56" t="s">
        <v>293</v>
      </c>
      <c r="D363" s="57">
        <v>1</v>
      </c>
    </row>
    <row r="364" spans="1:4" x14ac:dyDescent="0.2">
      <c r="A364" s="62">
        <v>216</v>
      </c>
      <c r="B364" s="63">
        <v>1330</v>
      </c>
      <c r="C364" s="56" t="s">
        <v>293</v>
      </c>
      <c r="D364" s="57">
        <v>2</v>
      </c>
    </row>
    <row r="365" spans="1:4" x14ac:dyDescent="0.2">
      <c r="A365" s="62">
        <v>216</v>
      </c>
      <c r="B365" s="63">
        <v>1331</v>
      </c>
      <c r="C365" s="56" t="s">
        <v>293</v>
      </c>
      <c r="D365" s="57">
        <v>1</v>
      </c>
    </row>
    <row r="366" spans="1:4" x14ac:dyDescent="0.2">
      <c r="A366" s="62">
        <v>217</v>
      </c>
      <c r="B366" s="63">
        <v>1332</v>
      </c>
      <c r="C366" s="56" t="s">
        <v>293</v>
      </c>
      <c r="D366" s="57">
        <v>2</v>
      </c>
    </row>
    <row r="367" spans="1:4" x14ac:dyDescent="0.2">
      <c r="A367" s="62">
        <v>217</v>
      </c>
      <c r="B367" s="63">
        <v>1333</v>
      </c>
      <c r="C367" s="56" t="s">
        <v>293</v>
      </c>
      <c r="D367" s="57">
        <v>1</v>
      </c>
    </row>
    <row r="368" spans="1:4" x14ac:dyDescent="0.2">
      <c r="A368" s="62">
        <v>218</v>
      </c>
      <c r="B368" s="63">
        <v>1334</v>
      </c>
      <c r="C368" s="56" t="s">
        <v>293</v>
      </c>
      <c r="D368" s="57">
        <v>2</v>
      </c>
    </row>
    <row r="369" spans="1:4" x14ac:dyDescent="0.2">
      <c r="A369" s="62">
        <v>218</v>
      </c>
      <c r="B369" s="63">
        <v>1335</v>
      </c>
      <c r="C369" s="56" t="s">
        <v>293</v>
      </c>
      <c r="D369" s="57">
        <v>1</v>
      </c>
    </row>
    <row r="370" spans="1:4" x14ac:dyDescent="0.2">
      <c r="A370" s="62">
        <v>219</v>
      </c>
      <c r="B370" s="63">
        <v>1336</v>
      </c>
      <c r="C370" s="56" t="s">
        <v>293</v>
      </c>
      <c r="D370" s="57">
        <v>2</v>
      </c>
    </row>
    <row r="371" spans="1:4" x14ac:dyDescent="0.2">
      <c r="A371" s="62">
        <v>219</v>
      </c>
      <c r="B371" s="63">
        <v>1337</v>
      </c>
      <c r="C371" s="56" t="s">
        <v>293</v>
      </c>
      <c r="D371" s="57">
        <v>1</v>
      </c>
    </row>
    <row r="372" spans="1:4" x14ac:dyDescent="0.2">
      <c r="A372" s="62">
        <v>220</v>
      </c>
      <c r="B372" s="63">
        <v>1338</v>
      </c>
      <c r="C372" s="56" t="s">
        <v>293</v>
      </c>
      <c r="D372" s="57">
        <v>2</v>
      </c>
    </row>
    <row r="373" spans="1:4" x14ac:dyDescent="0.2">
      <c r="A373" s="62">
        <v>220</v>
      </c>
      <c r="B373" s="63">
        <v>1339</v>
      </c>
      <c r="C373" s="56" t="s">
        <v>293</v>
      </c>
      <c r="D373" s="57">
        <v>1</v>
      </c>
    </row>
    <row r="374" spans="1:4" x14ac:dyDescent="0.2">
      <c r="A374" s="62">
        <v>221</v>
      </c>
      <c r="B374" s="63">
        <v>1340</v>
      </c>
      <c r="C374" s="56" t="s">
        <v>293</v>
      </c>
      <c r="D374" s="57">
        <v>2</v>
      </c>
    </row>
    <row r="375" spans="1:4" x14ac:dyDescent="0.2">
      <c r="A375" s="62">
        <v>221</v>
      </c>
      <c r="B375" s="63">
        <v>1341</v>
      </c>
      <c r="C375" s="56" t="s">
        <v>293</v>
      </c>
      <c r="D375" s="57">
        <v>1</v>
      </c>
    </row>
    <row r="376" spans="1:4" x14ac:dyDescent="0.2">
      <c r="A376" s="62">
        <v>222</v>
      </c>
      <c r="B376" s="63">
        <v>1342</v>
      </c>
      <c r="C376" s="56" t="s">
        <v>293</v>
      </c>
      <c r="D376" s="57">
        <v>2</v>
      </c>
    </row>
    <row r="377" spans="1:4" x14ac:dyDescent="0.2">
      <c r="A377" s="62">
        <v>222</v>
      </c>
      <c r="B377" s="63">
        <v>1343</v>
      </c>
      <c r="C377" s="56" t="s">
        <v>293</v>
      </c>
      <c r="D377" s="57">
        <v>1</v>
      </c>
    </row>
    <row r="378" spans="1:4" x14ac:dyDescent="0.2">
      <c r="A378" s="62">
        <v>223</v>
      </c>
      <c r="B378" s="63">
        <v>1344</v>
      </c>
      <c r="C378" s="56" t="s">
        <v>293</v>
      </c>
      <c r="D378" s="57">
        <v>2</v>
      </c>
    </row>
    <row r="379" spans="1:4" x14ac:dyDescent="0.2">
      <c r="A379" s="62">
        <v>223</v>
      </c>
      <c r="B379" s="63">
        <v>1345</v>
      </c>
      <c r="C379" s="56" t="s">
        <v>293</v>
      </c>
      <c r="D379" s="57">
        <v>1</v>
      </c>
    </row>
    <row r="380" spans="1:4" x14ac:dyDescent="0.2">
      <c r="A380" s="62">
        <v>224</v>
      </c>
      <c r="B380" s="63">
        <v>1353</v>
      </c>
      <c r="C380" s="56" t="s">
        <v>293</v>
      </c>
      <c r="D380" s="57">
        <v>2</v>
      </c>
    </row>
    <row r="381" spans="1:4" x14ac:dyDescent="0.2">
      <c r="A381" s="62">
        <v>224</v>
      </c>
      <c r="B381" s="63">
        <v>1354</v>
      </c>
      <c r="C381" s="56" t="s">
        <v>293</v>
      </c>
      <c r="D381" s="57">
        <v>1</v>
      </c>
    </row>
    <row r="382" spans="1:4" x14ac:dyDescent="0.2">
      <c r="A382" s="62">
        <v>225</v>
      </c>
      <c r="B382" s="63">
        <v>1355</v>
      </c>
      <c r="C382" s="56" t="s">
        <v>293</v>
      </c>
      <c r="D382" s="57">
        <v>2</v>
      </c>
    </row>
    <row r="383" spans="1:4" x14ac:dyDescent="0.2">
      <c r="A383" s="62">
        <v>225</v>
      </c>
      <c r="B383" s="63">
        <v>1356</v>
      </c>
      <c r="C383" s="56" t="s">
        <v>293</v>
      </c>
      <c r="D383" s="57">
        <v>1</v>
      </c>
    </row>
    <row r="384" spans="1:4" x14ac:dyDescent="0.2">
      <c r="A384" s="62">
        <v>226</v>
      </c>
      <c r="B384" s="63">
        <v>1357</v>
      </c>
      <c r="C384" s="56" t="s">
        <v>293</v>
      </c>
      <c r="D384" s="57">
        <v>2</v>
      </c>
    </row>
    <row r="385" spans="1:4" x14ac:dyDescent="0.2">
      <c r="A385" s="62">
        <v>226</v>
      </c>
      <c r="B385" s="63">
        <v>1358</v>
      </c>
      <c r="C385" s="56" t="s">
        <v>293</v>
      </c>
      <c r="D385" s="57">
        <v>1</v>
      </c>
    </row>
    <row r="386" spans="1:4" x14ac:dyDescent="0.2">
      <c r="A386" s="62">
        <v>227</v>
      </c>
      <c r="B386" s="63">
        <v>1359</v>
      </c>
      <c r="C386" s="56" t="s">
        <v>293</v>
      </c>
      <c r="D386" s="57">
        <v>2</v>
      </c>
    </row>
    <row r="387" spans="1:4" x14ac:dyDescent="0.2">
      <c r="A387" s="62">
        <v>227</v>
      </c>
      <c r="B387" s="63">
        <v>1360</v>
      </c>
      <c r="C387" s="56" t="s">
        <v>293</v>
      </c>
      <c r="D387" s="57">
        <v>1</v>
      </c>
    </row>
    <row r="388" spans="1:4" x14ac:dyDescent="0.2">
      <c r="A388" s="62">
        <v>228</v>
      </c>
      <c r="B388" s="63">
        <v>1361</v>
      </c>
      <c r="C388" s="56" t="s">
        <v>304</v>
      </c>
      <c r="D388" s="57" t="s">
        <v>254</v>
      </c>
    </row>
    <row r="389" spans="1:4" x14ac:dyDescent="0.2">
      <c r="A389" s="62">
        <v>228</v>
      </c>
      <c r="B389" s="63">
        <v>1399</v>
      </c>
      <c r="C389" s="56" t="s">
        <v>304</v>
      </c>
      <c r="D389" s="57" t="s">
        <v>254</v>
      </c>
    </row>
    <row r="390" spans="1:4" x14ac:dyDescent="0.2">
      <c r="A390" s="62">
        <v>229</v>
      </c>
      <c r="B390" s="63">
        <v>1362</v>
      </c>
      <c r="C390" s="56" t="s">
        <v>304</v>
      </c>
      <c r="D390" s="57" t="s">
        <v>254</v>
      </c>
    </row>
    <row r="391" spans="1:4" x14ac:dyDescent="0.2">
      <c r="A391" s="62">
        <v>229</v>
      </c>
      <c r="B391" s="63">
        <v>1400</v>
      </c>
      <c r="C391" s="56" t="s">
        <v>304</v>
      </c>
      <c r="D391" s="57" t="s">
        <v>254</v>
      </c>
    </row>
    <row r="392" spans="1:4" x14ac:dyDescent="0.2">
      <c r="A392" s="62">
        <v>230</v>
      </c>
      <c r="B392" s="63">
        <v>1363</v>
      </c>
      <c r="C392" s="56" t="s">
        <v>293</v>
      </c>
      <c r="D392" s="57" t="s">
        <v>254</v>
      </c>
    </row>
    <row r="393" spans="1:4" x14ac:dyDescent="0.2">
      <c r="A393" s="62">
        <v>230</v>
      </c>
      <c r="B393" s="63">
        <v>1401</v>
      </c>
      <c r="C393" s="56" t="s">
        <v>293</v>
      </c>
      <c r="D393" s="57" t="s">
        <v>254</v>
      </c>
    </row>
    <row r="394" spans="1:4" x14ac:dyDescent="0.2">
      <c r="A394" s="62">
        <v>231</v>
      </c>
      <c r="B394" s="63">
        <v>1371</v>
      </c>
      <c r="C394" s="56" t="s">
        <v>281</v>
      </c>
      <c r="D394" s="57">
        <v>2</v>
      </c>
    </row>
    <row r="395" spans="1:4" x14ac:dyDescent="0.2">
      <c r="A395" s="62">
        <v>231</v>
      </c>
      <c r="B395" s="63">
        <v>1372</v>
      </c>
      <c r="C395" s="56" t="s">
        <v>281</v>
      </c>
      <c r="D395" s="57">
        <v>1</v>
      </c>
    </row>
    <row r="396" spans="1:4" x14ac:dyDescent="0.2">
      <c r="A396" s="62">
        <v>233</v>
      </c>
      <c r="B396" s="63">
        <v>1375</v>
      </c>
      <c r="C396" s="56" t="s">
        <v>281</v>
      </c>
      <c r="D396" s="57">
        <v>2</v>
      </c>
    </row>
    <row r="397" spans="1:4" x14ac:dyDescent="0.2">
      <c r="A397" s="62">
        <v>233</v>
      </c>
      <c r="B397" s="63">
        <v>1376</v>
      </c>
      <c r="C397" s="56" t="s">
        <v>281</v>
      </c>
      <c r="D397" s="57">
        <v>1</v>
      </c>
    </row>
    <row r="398" spans="1:4" x14ac:dyDescent="0.2">
      <c r="A398" s="62">
        <v>234</v>
      </c>
      <c r="B398" s="63">
        <v>1377</v>
      </c>
      <c r="C398" s="56" t="s">
        <v>281</v>
      </c>
      <c r="D398" s="57">
        <v>2</v>
      </c>
    </row>
    <row r="399" spans="1:4" x14ac:dyDescent="0.2">
      <c r="A399" s="62">
        <v>234</v>
      </c>
      <c r="B399" s="63">
        <v>1378</v>
      </c>
      <c r="C399" s="56" t="s">
        <v>281</v>
      </c>
      <c r="D399" s="57">
        <v>1</v>
      </c>
    </row>
    <row r="400" spans="1:4" x14ac:dyDescent="0.2">
      <c r="A400" s="62">
        <v>235</v>
      </c>
      <c r="B400" s="63">
        <v>1379</v>
      </c>
      <c r="C400" s="56" t="s">
        <v>281</v>
      </c>
      <c r="D400" s="57">
        <v>2</v>
      </c>
    </row>
    <row r="401" spans="1:4" x14ac:dyDescent="0.2">
      <c r="A401" s="62">
        <v>235</v>
      </c>
      <c r="B401" s="63">
        <v>1380</v>
      </c>
      <c r="C401" s="56" t="s">
        <v>281</v>
      </c>
      <c r="D401" s="57">
        <v>1</v>
      </c>
    </row>
    <row r="402" spans="1:4" x14ac:dyDescent="0.2">
      <c r="A402" s="62">
        <v>236</v>
      </c>
      <c r="B402" s="63">
        <v>1381</v>
      </c>
      <c r="C402" s="56" t="s">
        <v>281</v>
      </c>
      <c r="D402" s="57">
        <v>2</v>
      </c>
    </row>
    <row r="403" spans="1:4" x14ac:dyDescent="0.2">
      <c r="A403" s="62">
        <v>236</v>
      </c>
      <c r="B403" s="63">
        <v>1382</v>
      </c>
      <c r="C403" s="56" t="s">
        <v>281</v>
      </c>
      <c r="D403" s="57">
        <v>1</v>
      </c>
    </row>
    <row r="404" spans="1:4" x14ac:dyDescent="0.2">
      <c r="A404" s="62">
        <v>237</v>
      </c>
      <c r="B404" s="63">
        <v>1383</v>
      </c>
      <c r="C404" s="56" t="s">
        <v>281</v>
      </c>
      <c r="D404" s="57">
        <v>2</v>
      </c>
    </row>
    <row r="405" spans="1:4" x14ac:dyDescent="0.2">
      <c r="A405" s="62">
        <v>237</v>
      </c>
      <c r="B405" s="63">
        <v>1384</v>
      </c>
      <c r="C405" s="56" t="s">
        <v>281</v>
      </c>
      <c r="D405" s="57">
        <v>1</v>
      </c>
    </row>
    <row r="406" spans="1:4" x14ac:dyDescent="0.2">
      <c r="A406" s="62">
        <v>238</v>
      </c>
      <c r="B406" s="63">
        <v>1385</v>
      </c>
      <c r="C406" s="56" t="s">
        <v>293</v>
      </c>
      <c r="D406" s="57">
        <v>2</v>
      </c>
    </row>
    <row r="407" spans="1:4" x14ac:dyDescent="0.2">
      <c r="A407" s="62">
        <v>238</v>
      </c>
      <c r="B407" s="63">
        <v>1386</v>
      </c>
      <c r="C407" s="56" t="s">
        <v>293</v>
      </c>
      <c r="D407" s="57">
        <v>1</v>
      </c>
    </row>
    <row r="408" spans="1:4" x14ac:dyDescent="0.2">
      <c r="A408" s="62">
        <v>241</v>
      </c>
      <c r="B408" s="63">
        <v>1042</v>
      </c>
      <c r="C408" s="56" t="s">
        <v>305</v>
      </c>
      <c r="D408" s="57">
        <v>2</v>
      </c>
    </row>
    <row r="409" spans="1:4" x14ac:dyDescent="0.2">
      <c r="A409" s="62">
        <v>241</v>
      </c>
      <c r="B409" s="63">
        <v>1043</v>
      </c>
      <c r="C409" s="56" t="s">
        <v>305</v>
      </c>
      <c r="D409" s="57">
        <v>1</v>
      </c>
    </row>
    <row r="410" spans="1:4" x14ac:dyDescent="0.2">
      <c r="A410" s="62">
        <v>242</v>
      </c>
      <c r="B410" s="63">
        <v>44</v>
      </c>
      <c r="C410" s="56" t="s">
        <v>306</v>
      </c>
      <c r="D410" s="57">
        <v>1</v>
      </c>
    </row>
    <row r="411" spans="1:4" x14ac:dyDescent="0.2">
      <c r="A411" s="62">
        <v>242</v>
      </c>
      <c r="B411" s="63">
        <v>208</v>
      </c>
      <c r="C411" s="56" t="s">
        <v>306</v>
      </c>
      <c r="D411" s="57">
        <v>2</v>
      </c>
    </row>
    <row r="412" spans="1:4" x14ac:dyDescent="0.2">
      <c r="A412" s="62">
        <v>243</v>
      </c>
      <c r="B412" s="63">
        <v>21</v>
      </c>
      <c r="C412" s="56" t="s">
        <v>307</v>
      </c>
      <c r="D412" s="57">
        <v>1</v>
      </c>
    </row>
    <row r="413" spans="1:4" x14ac:dyDescent="0.2">
      <c r="A413" s="62">
        <v>243</v>
      </c>
      <c r="B413" s="63">
        <v>231</v>
      </c>
      <c r="C413" s="56" t="s">
        <v>307</v>
      </c>
      <c r="D413" s="57" t="s">
        <v>506</v>
      </c>
    </row>
    <row r="414" spans="1:4" x14ac:dyDescent="0.2">
      <c r="A414" s="62">
        <v>244</v>
      </c>
      <c r="B414" s="63">
        <v>40</v>
      </c>
      <c r="C414" s="56" t="s">
        <v>293</v>
      </c>
      <c r="D414" s="57">
        <v>1</v>
      </c>
    </row>
    <row r="415" spans="1:4" x14ac:dyDescent="0.2">
      <c r="A415" s="62">
        <v>244</v>
      </c>
      <c r="B415" s="63">
        <v>206</v>
      </c>
      <c r="C415" s="56" t="s">
        <v>293</v>
      </c>
      <c r="D415" s="57">
        <v>2</v>
      </c>
    </row>
    <row r="416" spans="1:4" x14ac:dyDescent="0.2">
      <c r="A416" s="62">
        <v>245</v>
      </c>
      <c r="B416" s="63">
        <v>1012</v>
      </c>
      <c r="C416" s="56" t="s">
        <v>306</v>
      </c>
      <c r="D416" s="57">
        <v>2</v>
      </c>
    </row>
    <row r="417" spans="1:4" x14ac:dyDescent="0.2">
      <c r="A417" s="62">
        <v>245</v>
      </c>
      <c r="B417" s="63">
        <v>1013</v>
      </c>
      <c r="C417" s="56" t="s">
        <v>306</v>
      </c>
      <c r="D417" s="57">
        <v>1</v>
      </c>
    </row>
    <row r="418" spans="1:4" x14ac:dyDescent="0.2">
      <c r="A418" s="62">
        <v>246</v>
      </c>
      <c r="B418" s="63">
        <v>160</v>
      </c>
      <c r="C418" s="56" t="s">
        <v>308</v>
      </c>
      <c r="D418" s="57">
        <v>2</v>
      </c>
    </row>
    <row r="419" spans="1:4" x14ac:dyDescent="0.2">
      <c r="A419" s="62">
        <v>246</v>
      </c>
      <c r="B419" s="63">
        <v>276</v>
      </c>
      <c r="C419" s="56" t="s">
        <v>308</v>
      </c>
      <c r="D419" s="57">
        <v>1</v>
      </c>
    </row>
    <row r="420" spans="1:4" x14ac:dyDescent="0.2">
      <c r="A420" s="62">
        <v>246</v>
      </c>
      <c r="B420" s="63">
        <v>277</v>
      </c>
      <c r="C420" s="56" t="s">
        <v>308</v>
      </c>
      <c r="D420" s="57">
        <v>1</v>
      </c>
    </row>
    <row r="421" spans="1:4" x14ac:dyDescent="0.2">
      <c r="A421" s="62">
        <v>247</v>
      </c>
      <c r="B421" s="63">
        <v>1288</v>
      </c>
      <c r="C421" s="56" t="s">
        <v>306</v>
      </c>
      <c r="D421" s="57">
        <v>1</v>
      </c>
    </row>
    <row r="422" spans="1:4" x14ac:dyDescent="0.2">
      <c r="A422" s="62">
        <v>247</v>
      </c>
      <c r="B422" s="63">
        <v>1289</v>
      </c>
      <c r="C422" s="56" t="s">
        <v>306</v>
      </c>
      <c r="D422" s="57">
        <v>2</v>
      </c>
    </row>
    <row r="423" spans="1:4" x14ac:dyDescent="0.2">
      <c r="A423" s="62">
        <v>248</v>
      </c>
      <c r="B423" s="63">
        <v>1174</v>
      </c>
      <c r="C423" s="56" t="s">
        <v>293</v>
      </c>
      <c r="D423" s="57">
        <v>1</v>
      </c>
    </row>
    <row r="424" spans="1:4" x14ac:dyDescent="0.2">
      <c r="A424" s="62">
        <v>248</v>
      </c>
      <c r="B424" s="63">
        <v>1175</v>
      </c>
      <c r="C424" s="56" t="s">
        <v>293</v>
      </c>
      <c r="D424" s="57">
        <v>2</v>
      </c>
    </row>
    <row r="425" spans="1:4" x14ac:dyDescent="0.2">
      <c r="A425" s="62">
        <v>249</v>
      </c>
      <c r="B425" s="63">
        <v>1351</v>
      </c>
      <c r="C425" s="56" t="s">
        <v>306</v>
      </c>
      <c r="D425" s="57">
        <v>2</v>
      </c>
    </row>
    <row r="426" spans="1:4" x14ac:dyDescent="0.2">
      <c r="A426" s="62">
        <v>249</v>
      </c>
      <c r="B426" s="63">
        <v>1352</v>
      </c>
      <c r="C426" s="56" t="s">
        <v>306</v>
      </c>
      <c r="D426" s="57">
        <v>1</v>
      </c>
    </row>
    <row r="427" spans="1:4" x14ac:dyDescent="0.2">
      <c r="A427" s="62">
        <v>250</v>
      </c>
      <c r="B427" s="63">
        <v>206</v>
      </c>
      <c r="C427" s="56" t="s">
        <v>309</v>
      </c>
      <c r="D427" s="57" t="s">
        <v>254</v>
      </c>
    </row>
    <row r="428" spans="1:4" x14ac:dyDescent="0.2">
      <c r="A428" s="62">
        <v>251</v>
      </c>
      <c r="B428" s="63">
        <v>210</v>
      </c>
      <c r="C428" s="56" t="s">
        <v>309</v>
      </c>
      <c r="D428" s="57" t="s">
        <v>254</v>
      </c>
    </row>
    <row r="429" spans="1:4" x14ac:dyDescent="0.2">
      <c r="A429" s="62">
        <v>252</v>
      </c>
      <c r="B429" s="63">
        <v>212</v>
      </c>
      <c r="C429" s="56" t="s">
        <v>309</v>
      </c>
      <c r="D429" s="57">
        <v>2</v>
      </c>
    </row>
    <row r="430" spans="1:4" x14ac:dyDescent="0.2">
      <c r="A430" s="62">
        <v>253</v>
      </c>
      <c r="B430" s="63">
        <v>1290</v>
      </c>
      <c r="C430" s="56" t="s">
        <v>309</v>
      </c>
      <c r="D430" s="57">
        <v>2</v>
      </c>
    </row>
    <row r="431" spans="1:4" x14ac:dyDescent="0.2">
      <c r="A431" s="62">
        <v>254</v>
      </c>
      <c r="B431" s="63">
        <v>1316</v>
      </c>
      <c r="C431" s="56" t="s">
        <v>310</v>
      </c>
      <c r="D431" s="57">
        <v>2</v>
      </c>
    </row>
    <row r="432" spans="1:4" x14ac:dyDescent="0.2">
      <c r="A432" s="62">
        <v>254</v>
      </c>
      <c r="B432" s="63">
        <v>1317</v>
      </c>
      <c r="C432" s="56" t="s">
        <v>310</v>
      </c>
      <c r="D432" s="57">
        <v>1</v>
      </c>
    </row>
    <row r="433" spans="1:4" x14ac:dyDescent="0.2">
      <c r="A433" s="62">
        <v>255</v>
      </c>
      <c r="B433" s="63">
        <v>1320</v>
      </c>
      <c r="C433" s="56" t="s">
        <v>311</v>
      </c>
      <c r="D433" s="57">
        <v>2</v>
      </c>
    </row>
    <row r="434" spans="1:4" x14ac:dyDescent="0.2">
      <c r="A434" s="62">
        <v>255</v>
      </c>
      <c r="B434" s="63">
        <v>1321</v>
      </c>
      <c r="C434" s="56" t="s">
        <v>311</v>
      </c>
      <c r="D434" s="57">
        <v>1</v>
      </c>
    </row>
    <row r="435" spans="1:4" x14ac:dyDescent="0.2">
      <c r="A435" s="62">
        <v>257</v>
      </c>
      <c r="B435" s="63">
        <v>57</v>
      </c>
      <c r="C435" s="56" t="s">
        <v>312</v>
      </c>
      <c r="D435" s="57">
        <v>1</v>
      </c>
    </row>
    <row r="436" spans="1:4" x14ac:dyDescent="0.2">
      <c r="A436" s="62">
        <v>257</v>
      </c>
      <c r="B436" s="63">
        <v>196</v>
      </c>
      <c r="C436" s="56" t="s">
        <v>312</v>
      </c>
      <c r="D436" s="57">
        <v>2</v>
      </c>
    </row>
    <row r="437" spans="1:4" x14ac:dyDescent="0.2">
      <c r="A437" s="62">
        <v>258</v>
      </c>
      <c r="B437" s="63">
        <v>56</v>
      </c>
      <c r="C437" s="56" t="s">
        <v>313</v>
      </c>
      <c r="D437" s="57">
        <v>1</v>
      </c>
    </row>
    <row r="438" spans="1:4" x14ac:dyDescent="0.2">
      <c r="A438" s="62">
        <v>258</v>
      </c>
      <c r="B438" s="63">
        <v>195</v>
      </c>
      <c r="C438" s="56" t="s">
        <v>313</v>
      </c>
      <c r="D438" s="57">
        <v>2</v>
      </c>
    </row>
    <row r="439" spans="1:4" x14ac:dyDescent="0.2">
      <c r="A439" s="62">
        <v>259</v>
      </c>
      <c r="B439" s="63">
        <v>94</v>
      </c>
      <c r="C439" s="56" t="s">
        <v>314</v>
      </c>
      <c r="D439" s="57">
        <v>1</v>
      </c>
    </row>
    <row r="440" spans="1:4" x14ac:dyDescent="0.2">
      <c r="A440" s="62">
        <v>259</v>
      </c>
      <c r="B440" s="63">
        <v>167</v>
      </c>
      <c r="C440" s="56" t="s">
        <v>314</v>
      </c>
      <c r="D440" s="57">
        <v>2</v>
      </c>
    </row>
    <row r="441" spans="1:4" x14ac:dyDescent="0.2">
      <c r="A441" s="62">
        <v>260</v>
      </c>
      <c r="B441" s="63">
        <v>59</v>
      </c>
      <c r="C441" s="56" t="s">
        <v>313</v>
      </c>
      <c r="D441" s="57" t="s">
        <v>500</v>
      </c>
    </row>
    <row r="442" spans="1:4" x14ac:dyDescent="0.2">
      <c r="A442" s="62">
        <v>260</v>
      </c>
      <c r="B442" s="63">
        <v>191</v>
      </c>
      <c r="C442" s="56" t="s">
        <v>313</v>
      </c>
      <c r="D442" s="57" t="s">
        <v>500</v>
      </c>
    </row>
    <row r="443" spans="1:4" x14ac:dyDescent="0.2">
      <c r="A443" s="62">
        <v>261</v>
      </c>
      <c r="B443" s="63">
        <v>55</v>
      </c>
      <c r="C443" s="56" t="s">
        <v>313</v>
      </c>
      <c r="D443" s="57">
        <v>1</v>
      </c>
    </row>
    <row r="444" spans="1:4" x14ac:dyDescent="0.2">
      <c r="A444" s="62">
        <v>261</v>
      </c>
      <c r="B444" s="63">
        <v>194</v>
      </c>
      <c r="C444" s="56" t="s">
        <v>313</v>
      </c>
      <c r="D444" s="57" t="s">
        <v>503</v>
      </c>
    </row>
    <row r="445" spans="1:4" x14ac:dyDescent="0.2">
      <c r="A445" s="62">
        <v>262</v>
      </c>
      <c r="B445" s="63">
        <v>57</v>
      </c>
      <c r="C445" s="56" t="s">
        <v>313</v>
      </c>
      <c r="D445" s="57">
        <v>1</v>
      </c>
    </row>
    <row r="446" spans="1:4" x14ac:dyDescent="0.2">
      <c r="A446" s="62">
        <v>262</v>
      </c>
      <c r="B446" s="63">
        <v>196</v>
      </c>
      <c r="C446" s="56" t="s">
        <v>313</v>
      </c>
      <c r="D446" s="57" t="s">
        <v>507</v>
      </c>
    </row>
    <row r="447" spans="1:4" x14ac:dyDescent="0.2">
      <c r="A447" s="62">
        <v>263</v>
      </c>
      <c r="B447" s="63">
        <v>1010</v>
      </c>
      <c r="C447" s="56" t="s">
        <v>313</v>
      </c>
      <c r="D447" s="57">
        <v>2</v>
      </c>
    </row>
    <row r="448" spans="1:4" x14ac:dyDescent="0.2">
      <c r="A448" s="62">
        <v>263</v>
      </c>
      <c r="B448" s="63">
        <v>1011</v>
      </c>
      <c r="C448" s="56" t="s">
        <v>313</v>
      </c>
      <c r="D448" s="57">
        <v>1</v>
      </c>
    </row>
    <row r="449" spans="1:4" x14ac:dyDescent="0.2">
      <c r="A449" s="62">
        <v>264</v>
      </c>
      <c r="B449" s="63">
        <v>1069</v>
      </c>
      <c r="C449" s="56" t="s">
        <v>313</v>
      </c>
      <c r="D449" s="57">
        <v>1</v>
      </c>
    </row>
    <row r="450" spans="1:4" x14ac:dyDescent="0.2">
      <c r="A450" s="62">
        <v>264</v>
      </c>
      <c r="B450" s="63">
        <v>1070</v>
      </c>
      <c r="C450" s="56" t="s">
        <v>313</v>
      </c>
      <c r="D450" s="57">
        <v>2</v>
      </c>
    </row>
    <row r="451" spans="1:4" x14ac:dyDescent="0.2">
      <c r="A451" s="62">
        <v>265</v>
      </c>
      <c r="B451" s="63">
        <v>190</v>
      </c>
      <c r="C451" s="56" t="s">
        <v>315</v>
      </c>
      <c r="D451" s="57" t="s">
        <v>502</v>
      </c>
    </row>
    <row r="452" spans="1:4" x14ac:dyDescent="0.2">
      <c r="A452" s="62">
        <v>266</v>
      </c>
      <c r="B452" s="63">
        <v>191</v>
      </c>
      <c r="C452" s="56" t="s">
        <v>315</v>
      </c>
      <c r="D452" s="57" t="s">
        <v>254</v>
      </c>
    </row>
    <row r="453" spans="1:4" x14ac:dyDescent="0.2">
      <c r="A453" s="62">
        <v>267</v>
      </c>
      <c r="B453" s="63">
        <v>192</v>
      </c>
      <c r="C453" s="56" t="s">
        <v>315</v>
      </c>
      <c r="D453" s="57" t="s">
        <v>254</v>
      </c>
    </row>
    <row r="454" spans="1:4" x14ac:dyDescent="0.2">
      <c r="A454" s="62">
        <v>268</v>
      </c>
      <c r="B454" s="63">
        <v>193</v>
      </c>
      <c r="C454" s="56" t="s">
        <v>315</v>
      </c>
      <c r="D454" s="57" t="s">
        <v>503</v>
      </c>
    </row>
    <row r="455" spans="1:4" x14ac:dyDescent="0.2">
      <c r="A455" s="62">
        <v>269</v>
      </c>
      <c r="B455" s="63">
        <v>194</v>
      </c>
      <c r="C455" s="56" t="s">
        <v>315</v>
      </c>
      <c r="D455" s="57" t="s">
        <v>254</v>
      </c>
    </row>
    <row r="456" spans="1:4" x14ac:dyDescent="0.2">
      <c r="A456" s="62">
        <v>270</v>
      </c>
      <c r="B456" s="63">
        <v>196</v>
      </c>
      <c r="C456" s="56" t="s">
        <v>315</v>
      </c>
      <c r="D456" s="57" t="s">
        <v>502</v>
      </c>
    </row>
    <row r="457" spans="1:4" x14ac:dyDescent="0.2">
      <c r="A457" s="62">
        <v>271</v>
      </c>
      <c r="B457" s="63">
        <v>1088</v>
      </c>
      <c r="C457" s="56" t="s">
        <v>315</v>
      </c>
      <c r="D457" s="57" t="s">
        <v>254</v>
      </c>
    </row>
    <row r="458" spans="1:4" x14ac:dyDescent="0.2">
      <c r="A458" s="62">
        <v>272</v>
      </c>
      <c r="B458" s="63">
        <v>1089</v>
      </c>
      <c r="C458" s="56" t="s">
        <v>315</v>
      </c>
      <c r="D458" s="57" t="s">
        <v>254</v>
      </c>
    </row>
    <row r="459" spans="1:4" x14ac:dyDescent="0.2">
      <c r="A459" s="62">
        <v>273</v>
      </c>
      <c r="B459" s="63">
        <v>1090</v>
      </c>
      <c r="C459" s="56" t="s">
        <v>315</v>
      </c>
      <c r="D459" s="57" t="s">
        <v>254</v>
      </c>
    </row>
    <row r="460" spans="1:4" x14ac:dyDescent="0.2">
      <c r="A460" s="62">
        <v>274</v>
      </c>
      <c r="B460" s="63">
        <v>1115</v>
      </c>
      <c r="C460" s="56" t="s">
        <v>315</v>
      </c>
      <c r="D460" s="57" t="s">
        <v>254</v>
      </c>
    </row>
    <row r="461" spans="1:4" x14ac:dyDescent="0.2">
      <c r="A461" s="62">
        <v>276</v>
      </c>
      <c r="B461" s="63">
        <v>1347</v>
      </c>
      <c r="C461" s="56" t="s">
        <v>315</v>
      </c>
      <c r="D461" s="57" t="s">
        <v>254</v>
      </c>
    </row>
    <row r="462" spans="1:4" x14ac:dyDescent="0.2">
      <c r="A462" s="62">
        <v>277</v>
      </c>
      <c r="B462" s="63">
        <v>52</v>
      </c>
      <c r="C462" s="56" t="s">
        <v>316</v>
      </c>
      <c r="D462" s="57" t="s">
        <v>254</v>
      </c>
    </row>
    <row r="463" spans="1:4" x14ac:dyDescent="0.2">
      <c r="A463" s="62">
        <v>278</v>
      </c>
      <c r="B463" s="63">
        <v>105</v>
      </c>
      <c r="C463" s="56" t="s">
        <v>317</v>
      </c>
      <c r="D463" s="57" t="s">
        <v>254</v>
      </c>
    </row>
    <row r="464" spans="1:4" x14ac:dyDescent="0.2">
      <c r="A464" s="62">
        <v>279</v>
      </c>
      <c r="B464" s="63">
        <v>16</v>
      </c>
      <c r="C464" s="56" t="s">
        <v>318</v>
      </c>
      <c r="D464" s="57" t="s">
        <v>254</v>
      </c>
    </row>
    <row r="465" spans="1:4" x14ac:dyDescent="0.2">
      <c r="A465" s="62">
        <v>280</v>
      </c>
      <c r="B465" s="63">
        <v>170</v>
      </c>
      <c r="C465" s="56" t="s">
        <v>319</v>
      </c>
      <c r="D465" s="57" t="s">
        <v>500</v>
      </c>
    </row>
    <row r="466" spans="1:4" x14ac:dyDescent="0.2">
      <c r="A466" s="62">
        <v>281</v>
      </c>
      <c r="B466" s="63">
        <v>11</v>
      </c>
      <c r="C466" s="56" t="s">
        <v>320</v>
      </c>
      <c r="D466" s="57">
        <v>2</v>
      </c>
    </row>
    <row r="467" spans="1:4" x14ac:dyDescent="0.2">
      <c r="A467" s="62">
        <v>281</v>
      </c>
      <c r="B467" s="63">
        <v>95</v>
      </c>
      <c r="C467" s="56" t="s">
        <v>320</v>
      </c>
      <c r="D467" s="57">
        <v>1</v>
      </c>
    </row>
    <row r="468" spans="1:4" x14ac:dyDescent="0.2">
      <c r="A468" s="62">
        <v>283</v>
      </c>
      <c r="B468" s="63">
        <v>1016</v>
      </c>
      <c r="C468" s="56" t="s">
        <v>321</v>
      </c>
      <c r="D468" s="57">
        <v>1</v>
      </c>
    </row>
    <row r="469" spans="1:4" x14ac:dyDescent="0.2">
      <c r="A469" s="62">
        <v>283</v>
      </c>
      <c r="B469" s="63">
        <v>1017</v>
      </c>
      <c r="C469" s="56" t="s">
        <v>321</v>
      </c>
      <c r="D469" s="57">
        <v>2</v>
      </c>
    </row>
    <row r="470" spans="1:4" x14ac:dyDescent="0.2">
      <c r="A470" s="62">
        <v>284</v>
      </c>
      <c r="B470" s="63">
        <v>177</v>
      </c>
      <c r="C470" s="56" t="s">
        <v>261</v>
      </c>
      <c r="D470" s="57" t="s">
        <v>254</v>
      </c>
    </row>
    <row r="471" spans="1:4" x14ac:dyDescent="0.2">
      <c r="A471" s="62">
        <v>285</v>
      </c>
      <c r="B471" s="63">
        <v>178</v>
      </c>
      <c r="C471" s="56" t="s">
        <v>261</v>
      </c>
      <c r="D471" s="57" t="s">
        <v>500</v>
      </c>
    </row>
    <row r="472" spans="1:4" x14ac:dyDescent="0.2">
      <c r="A472" s="62">
        <v>286</v>
      </c>
      <c r="B472" s="63">
        <v>103</v>
      </c>
      <c r="C472" s="56" t="s">
        <v>322</v>
      </c>
      <c r="D472" s="57" t="s">
        <v>254</v>
      </c>
    </row>
    <row r="473" spans="1:4" x14ac:dyDescent="0.2">
      <c r="A473" s="62">
        <v>287</v>
      </c>
      <c r="B473" s="63">
        <v>1364</v>
      </c>
      <c r="C473" s="56" t="s">
        <v>323</v>
      </c>
      <c r="D473" s="57" t="s">
        <v>254</v>
      </c>
    </row>
    <row r="474" spans="1:4" x14ac:dyDescent="0.2">
      <c r="A474" s="62">
        <v>287</v>
      </c>
      <c r="B474" s="63">
        <v>1402</v>
      </c>
      <c r="C474" s="56" t="s">
        <v>323</v>
      </c>
      <c r="D474" s="57" t="s">
        <v>254</v>
      </c>
    </row>
    <row r="475" spans="1:4" x14ac:dyDescent="0.2">
      <c r="A475" s="62">
        <v>288</v>
      </c>
      <c r="B475" s="63">
        <v>1036</v>
      </c>
      <c r="C475" s="56" t="s">
        <v>324</v>
      </c>
      <c r="D475" s="57" t="s">
        <v>254</v>
      </c>
    </row>
    <row r="476" spans="1:4" x14ac:dyDescent="0.2">
      <c r="A476" s="62">
        <v>289</v>
      </c>
      <c r="B476" s="63">
        <v>1041</v>
      </c>
      <c r="C476" s="56" t="s">
        <v>324</v>
      </c>
      <c r="D476" s="57" t="s">
        <v>254</v>
      </c>
    </row>
    <row r="477" spans="1:4" x14ac:dyDescent="0.2">
      <c r="A477" s="62">
        <v>290</v>
      </c>
      <c r="B477" s="63">
        <v>1050</v>
      </c>
      <c r="C477" s="56" t="s">
        <v>324</v>
      </c>
      <c r="D477" s="57" t="s">
        <v>254</v>
      </c>
    </row>
    <row r="478" spans="1:4" x14ac:dyDescent="0.2">
      <c r="A478" s="62">
        <v>291</v>
      </c>
      <c r="B478" s="63">
        <v>1051</v>
      </c>
      <c r="C478" s="56" t="s">
        <v>324</v>
      </c>
      <c r="D478" s="57" t="s">
        <v>254</v>
      </c>
    </row>
    <row r="479" spans="1:4" x14ac:dyDescent="0.2">
      <c r="A479" s="62">
        <v>292</v>
      </c>
      <c r="B479" s="63">
        <v>1052</v>
      </c>
      <c r="C479" s="56" t="s">
        <v>324</v>
      </c>
      <c r="D479" s="57" t="s">
        <v>254</v>
      </c>
    </row>
    <row r="480" spans="1:4" x14ac:dyDescent="0.2">
      <c r="A480" s="62">
        <v>297</v>
      </c>
      <c r="B480" s="63">
        <v>1367</v>
      </c>
      <c r="C480" s="56" t="s">
        <v>324</v>
      </c>
      <c r="D480" s="57" t="s">
        <v>254</v>
      </c>
    </row>
    <row r="481" spans="1:4" x14ac:dyDescent="0.2">
      <c r="A481" s="62">
        <v>298</v>
      </c>
      <c r="B481" s="63">
        <v>1368</v>
      </c>
      <c r="C481" s="56" t="s">
        <v>324</v>
      </c>
      <c r="D481" s="57" t="s">
        <v>254</v>
      </c>
    </row>
    <row r="482" spans="1:4" x14ac:dyDescent="0.2">
      <c r="A482" s="62">
        <v>299</v>
      </c>
      <c r="B482" s="63">
        <v>1053</v>
      </c>
      <c r="C482" s="56" t="s">
        <v>324</v>
      </c>
      <c r="D482" s="57" t="s">
        <v>254</v>
      </c>
    </row>
    <row r="483" spans="1:4" x14ac:dyDescent="0.2">
      <c r="A483" s="62">
        <v>300</v>
      </c>
      <c r="B483" s="63">
        <v>1080</v>
      </c>
      <c r="C483" s="56" t="s">
        <v>325</v>
      </c>
      <c r="D483" s="57">
        <v>1</v>
      </c>
    </row>
    <row r="484" spans="1:4" x14ac:dyDescent="0.2">
      <c r="A484" s="62">
        <v>300</v>
      </c>
      <c r="B484" s="63">
        <v>1081</v>
      </c>
      <c r="C484" s="56" t="s">
        <v>325</v>
      </c>
      <c r="D484" s="57">
        <v>1</v>
      </c>
    </row>
    <row r="485" spans="1:4" x14ac:dyDescent="0.2">
      <c r="A485" s="62">
        <v>301</v>
      </c>
      <c r="B485" s="63">
        <v>1095</v>
      </c>
      <c r="C485" s="56" t="s">
        <v>326</v>
      </c>
      <c r="D485" s="57">
        <v>1</v>
      </c>
    </row>
    <row r="486" spans="1:4" x14ac:dyDescent="0.2">
      <c r="A486" s="62">
        <v>301</v>
      </c>
      <c r="B486" s="63">
        <v>1096</v>
      </c>
      <c r="C486" s="56" t="s">
        <v>326</v>
      </c>
      <c r="D486" s="57">
        <v>1</v>
      </c>
    </row>
    <row r="487" spans="1:4" x14ac:dyDescent="0.2">
      <c r="A487" s="62">
        <v>302</v>
      </c>
      <c r="B487" s="63">
        <v>1101</v>
      </c>
      <c r="C487" s="56" t="s">
        <v>327</v>
      </c>
      <c r="D487" s="57">
        <v>1</v>
      </c>
    </row>
    <row r="488" spans="1:4" x14ac:dyDescent="0.2">
      <c r="A488" s="62">
        <v>302</v>
      </c>
      <c r="B488" s="63">
        <v>1102</v>
      </c>
      <c r="C488" s="56" t="s">
        <v>327</v>
      </c>
      <c r="D488" s="57">
        <v>1</v>
      </c>
    </row>
    <row r="489" spans="1:4" x14ac:dyDescent="0.2">
      <c r="A489" s="62">
        <v>303</v>
      </c>
      <c r="B489" s="63">
        <v>1054</v>
      </c>
      <c r="C489" s="56" t="s">
        <v>324</v>
      </c>
      <c r="D489" s="57" t="s">
        <v>254</v>
      </c>
    </row>
    <row r="490" spans="1:4" x14ac:dyDescent="0.2">
      <c r="A490" s="62">
        <v>304</v>
      </c>
      <c r="B490" s="63">
        <v>1083</v>
      </c>
      <c r="C490" s="56" t="s">
        <v>324</v>
      </c>
      <c r="D490" s="57" t="s">
        <v>254</v>
      </c>
    </row>
    <row r="491" spans="1:4" x14ac:dyDescent="0.2">
      <c r="A491" s="62">
        <v>305</v>
      </c>
      <c r="B491" s="63">
        <v>1084</v>
      </c>
      <c r="C491" s="56" t="s">
        <v>328</v>
      </c>
      <c r="D491" s="57">
        <v>1</v>
      </c>
    </row>
    <row r="492" spans="1:4" x14ac:dyDescent="0.2">
      <c r="A492" s="62">
        <v>305</v>
      </c>
      <c r="B492" s="63">
        <v>1085</v>
      </c>
      <c r="C492" s="56" t="s">
        <v>328</v>
      </c>
      <c r="D492" s="57">
        <v>2</v>
      </c>
    </row>
    <row r="493" spans="1:4" x14ac:dyDescent="0.2">
      <c r="A493" s="62">
        <v>306</v>
      </c>
      <c r="B493" s="63">
        <v>1086</v>
      </c>
      <c r="C493" s="56" t="s">
        <v>328</v>
      </c>
      <c r="D493" s="57">
        <v>1</v>
      </c>
    </row>
    <row r="494" spans="1:4" x14ac:dyDescent="0.2">
      <c r="A494" s="62">
        <v>306</v>
      </c>
      <c r="B494" s="63">
        <v>1087</v>
      </c>
      <c r="C494" s="56" t="s">
        <v>328</v>
      </c>
      <c r="D494" s="57">
        <v>2</v>
      </c>
    </row>
    <row r="495" spans="1:4" x14ac:dyDescent="0.2">
      <c r="A495" s="62">
        <v>307</v>
      </c>
      <c r="B495" s="63">
        <v>1091</v>
      </c>
      <c r="C495" s="56" t="s">
        <v>328</v>
      </c>
      <c r="D495" s="57">
        <v>1</v>
      </c>
    </row>
    <row r="496" spans="1:4" x14ac:dyDescent="0.2">
      <c r="A496" s="62">
        <v>307</v>
      </c>
      <c r="B496" s="63">
        <v>1092</v>
      </c>
      <c r="C496" s="56" t="s">
        <v>328</v>
      </c>
      <c r="D496" s="57">
        <v>2</v>
      </c>
    </row>
    <row r="497" spans="1:4" x14ac:dyDescent="0.2">
      <c r="A497" s="62">
        <v>308</v>
      </c>
      <c r="B497" s="63">
        <v>1093</v>
      </c>
      <c r="C497" s="56" t="s">
        <v>328</v>
      </c>
      <c r="D497" s="57">
        <v>1</v>
      </c>
    </row>
    <row r="498" spans="1:4" x14ac:dyDescent="0.2">
      <c r="A498" s="62">
        <v>308</v>
      </c>
      <c r="B498" s="63">
        <v>1094</v>
      </c>
      <c r="C498" s="56" t="s">
        <v>328</v>
      </c>
      <c r="D498" s="57">
        <v>2</v>
      </c>
    </row>
    <row r="499" spans="1:4" x14ac:dyDescent="0.2">
      <c r="A499" s="62">
        <v>309</v>
      </c>
      <c r="B499" s="63">
        <v>1098</v>
      </c>
      <c r="C499" s="56" t="s">
        <v>329</v>
      </c>
      <c r="D499" s="57">
        <v>1</v>
      </c>
    </row>
    <row r="500" spans="1:4" x14ac:dyDescent="0.2">
      <c r="A500" s="62">
        <v>309</v>
      </c>
      <c r="B500" s="63">
        <v>1099</v>
      </c>
      <c r="C500" s="56" t="s">
        <v>329</v>
      </c>
      <c r="D500" s="57">
        <v>1</v>
      </c>
    </row>
    <row r="501" spans="1:4" x14ac:dyDescent="0.2">
      <c r="A501" s="62">
        <v>310</v>
      </c>
      <c r="B501" s="63">
        <v>1155</v>
      </c>
      <c r="C501" s="56" t="s">
        <v>330</v>
      </c>
      <c r="D501" s="57">
        <v>2</v>
      </c>
    </row>
    <row r="502" spans="1:4" x14ac:dyDescent="0.2">
      <c r="A502" s="62">
        <v>310</v>
      </c>
      <c r="B502" s="63">
        <v>1156</v>
      </c>
      <c r="C502" s="56" t="s">
        <v>330</v>
      </c>
      <c r="D502" s="57">
        <v>1</v>
      </c>
    </row>
    <row r="503" spans="1:4" x14ac:dyDescent="0.2">
      <c r="A503" s="62">
        <v>312</v>
      </c>
      <c r="B503" s="63">
        <v>1154</v>
      </c>
      <c r="C503" s="56" t="s">
        <v>331</v>
      </c>
      <c r="D503" s="57">
        <v>2</v>
      </c>
    </row>
    <row r="504" spans="1:4" x14ac:dyDescent="0.2">
      <c r="A504" s="62">
        <v>313</v>
      </c>
      <c r="B504" s="63">
        <v>1006</v>
      </c>
      <c r="C504" s="56" t="s">
        <v>332</v>
      </c>
      <c r="D504" s="57">
        <v>2</v>
      </c>
    </row>
    <row r="505" spans="1:4" x14ac:dyDescent="0.2">
      <c r="A505" s="62">
        <v>314</v>
      </c>
      <c r="B505" s="63">
        <v>104</v>
      </c>
      <c r="C505" s="56" t="s">
        <v>333</v>
      </c>
      <c r="D505" s="57" t="s">
        <v>500</v>
      </c>
    </row>
    <row r="506" spans="1:4" x14ac:dyDescent="0.2">
      <c r="A506" s="62">
        <v>315</v>
      </c>
      <c r="B506" s="63">
        <v>178</v>
      </c>
      <c r="C506" s="56" t="s">
        <v>334</v>
      </c>
      <c r="D506" s="57" t="s">
        <v>500</v>
      </c>
    </row>
    <row r="507" spans="1:4" x14ac:dyDescent="0.2">
      <c r="A507" s="62">
        <v>315</v>
      </c>
      <c r="B507" s="63">
        <v>227</v>
      </c>
      <c r="C507" s="56" t="s">
        <v>334</v>
      </c>
      <c r="D507" s="57" t="s">
        <v>500</v>
      </c>
    </row>
    <row r="508" spans="1:4" x14ac:dyDescent="0.2">
      <c r="A508" s="62">
        <v>316</v>
      </c>
      <c r="B508" s="63">
        <v>53</v>
      </c>
      <c r="C508" s="56" t="s">
        <v>335</v>
      </c>
      <c r="D508" s="57">
        <v>1</v>
      </c>
    </row>
    <row r="509" spans="1:4" x14ac:dyDescent="0.2">
      <c r="A509" s="62">
        <v>316</v>
      </c>
      <c r="B509" s="63">
        <v>198</v>
      </c>
      <c r="C509" s="56" t="s">
        <v>335</v>
      </c>
      <c r="D509" s="57">
        <v>1</v>
      </c>
    </row>
    <row r="510" spans="1:4" x14ac:dyDescent="0.2">
      <c r="A510" s="62">
        <v>317</v>
      </c>
      <c r="B510" s="63">
        <v>70</v>
      </c>
      <c r="C510" s="56" t="s">
        <v>335</v>
      </c>
      <c r="D510" s="57" t="s">
        <v>507</v>
      </c>
    </row>
    <row r="511" spans="1:4" x14ac:dyDescent="0.2">
      <c r="A511" s="62">
        <v>317</v>
      </c>
      <c r="B511" s="63">
        <v>183</v>
      </c>
      <c r="C511" s="56" t="s">
        <v>335</v>
      </c>
      <c r="D511" s="57" t="s">
        <v>508</v>
      </c>
    </row>
    <row r="512" spans="1:4" x14ac:dyDescent="0.2">
      <c r="A512" s="62">
        <v>318</v>
      </c>
      <c r="B512" s="63">
        <v>74</v>
      </c>
      <c r="C512" s="56" t="s">
        <v>335</v>
      </c>
      <c r="D512" s="57">
        <v>1</v>
      </c>
    </row>
    <row r="513" spans="1:4" x14ac:dyDescent="0.2">
      <c r="A513" s="62">
        <v>318</v>
      </c>
      <c r="B513" s="63">
        <v>180</v>
      </c>
      <c r="C513" s="56" t="s">
        <v>335</v>
      </c>
      <c r="D513" s="57">
        <v>1</v>
      </c>
    </row>
    <row r="514" spans="1:4" x14ac:dyDescent="0.2">
      <c r="A514" s="62">
        <v>319</v>
      </c>
      <c r="B514" s="63">
        <v>71</v>
      </c>
      <c r="C514" s="56" t="s">
        <v>336</v>
      </c>
      <c r="D514" s="57" t="s">
        <v>509</v>
      </c>
    </row>
    <row r="515" spans="1:4" x14ac:dyDescent="0.2">
      <c r="A515" s="62">
        <v>319</v>
      </c>
      <c r="B515" s="63">
        <v>183</v>
      </c>
      <c r="C515" s="56" t="s">
        <v>336</v>
      </c>
      <c r="D515" s="57" t="s">
        <v>509</v>
      </c>
    </row>
    <row r="516" spans="1:4" x14ac:dyDescent="0.2">
      <c r="A516" s="62">
        <v>320</v>
      </c>
      <c r="B516" s="63">
        <v>72</v>
      </c>
      <c r="C516" s="56" t="s">
        <v>335</v>
      </c>
      <c r="D516" s="57">
        <v>1</v>
      </c>
    </row>
    <row r="517" spans="1:4" x14ac:dyDescent="0.2">
      <c r="A517" s="62">
        <v>320</v>
      </c>
      <c r="B517" s="63">
        <v>184</v>
      </c>
      <c r="C517" s="56" t="s">
        <v>335</v>
      </c>
      <c r="D517" s="57">
        <v>1</v>
      </c>
    </row>
    <row r="518" spans="1:4" x14ac:dyDescent="0.2">
      <c r="A518" s="62">
        <v>321</v>
      </c>
      <c r="B518" s="63">
        <v>1004</v>
      </c>
      <c r="C518" s="56" t="s">
        <v>335</v>
      </c>
      <c r="D518" s="57">
        <v>1</v>
      </c>
    </row>
    <row r="519" spans="1:4" x14ac:dyDescent="0.2">
      <c r="A519" s="62">
        <v>321</v>
      </c>
      <c r="B519" s="63">
        <v>1005</v>
      </c>
      <c r="C519" s="56" t="s">
        <v>335</v>
      </c>
      <c r="D519" s="57">
        <v>1</v>
      </c>
    </row>
    <row r="520" spans="1:4" x14ac:dyDescent="0.2">
      <c r="A520" s="62">
        <v>322</v>
      </c>
      <c r="B520" s="63">
        <v>1073</v>
      </c>
      <c r="C520" s="56" t="s">
        <v>335</v>
      </c>
      <c r="D520" s="57">
        <v>1</v>
      </c>
    </row>
    <row r="521" spans="1:4" x14ac:dyDescent="0.2">
      <c r="A521" s="62">
        <v>322</v>
      </c>
      <c r="B521" s="63">
        <v>1074</v>
      </c>
      <c r="C521" s="56" t="s">
        <v>335</v>
      </c>
      <c r="D521" s="57">
        <v>1</v>
      </c>
    </row>
    <row r="522" spans="1:4" x14ac:dyDescent="0.2">
      <c r="A522" s="62">
        <v>323</v>
      </c>
      <c r="B522" s="63">
        <v>1284</v>
      </c>
      <c r="C522" s="56" t="s">
        <v>335</v>
      </c>
      <c r="D522" s="57">
        <v>1</v>
      </c>
    </row>
    <row r="523" spans="1:4" x14ac:dyDescent="0.2">
      <c r="A523" s="62">
        <v>323</v>
      </c>
      <c r="B523" s="63">
        <v>1285</v>
      </c>
      <c r="C523" s="56" t="s">
        <v>335</v>
      </c>
      <c r="D523" s="57" t="s">
        <v>510</v>
      </c>
    </row>
    <row r="524" spans="1:4" x14ac:dyDescent="0.2">
      <c r="A524" s="62">
        <v>324</v>
      </c>
      <c r="B524" s="63">
        <v>1007</v>
      </c>
      <c r="C524" s="56" t="s">
        <v>337</v>
      </c>
      <c r="D524" s="57">
        <v>1</v>
      </c>
    </row>
    <row r="525" spans="1:4" x14ac:dyDescent="0.2">
      <c r="A525" s="62">
        <v>325</v>
      </c>
      <c r="B525" s="63">
        <v>183</v>
      </c>
      <c r="C525" s="56" t="s">
        <v>338</v>
      </c>
      <c r="D525" s="57">
        <v>1</v>
      </c>
    </row>
    <row r="526" spans="1:4" x14ac:dyDescent="0.2">
      <c r="A526" s="62">
        <v>325</v>
      </c>
      <c r="B526" s="63">
        <v>186</v>
      </c>
      <c r="C526" s="56" t="s">
        <v>338</v>
      </c>
      <c r="D526" s="57">
        <v>1</v>
      </c>
    </row>
    <row r="527" spans="1:4" x14ac:dyDescent="0.2">
      <c r="A527" s="62">
        <v>325</v>
      </c>
      <c r="B527" s="63">
        <v>206</v>
      </c>
      <c r="C527" s="56" t="s">
        <v>338</v>
      </c>
      <c r="D527" s="57">
        <v>2</v>
      </c>
    </row>
    <row r="528" spans="1:4" x14ac:dyDescent="0.2">
      <c r="A528" s="62">
        <v>326</v>
      </c>
      <c r="B528" s="63">
        <v>184</v>
      </c>
      <c r="C528" s="56" t="s">
        <v>338</v>
      </c>
      <c r="D528" s="57">
        <v>1</v>
      </c>
    </row>
    <row r="529" spans="1:4" x14ac:dyDescent="0.2">
      <c r="A529" s="62">
        <v>326</v>
      </c>
      <c r="B529" s="63">
        <v>187</v>
      </c>
      <c r="C529" s="56" t="s">
        <v>338</v>
      </c>
      <c r="D529" s="57" t="s">
        <v>507</v>
      </c>
    </row>
    <row r="530" spans="1:4" x14ac:dyDescent="0.2">
      <c r="A530" s="62">
        <v>326</v>
      </c>
      <c r="B530" s="63">
        <v>210</v>
      </c>
      <c r="C530" s="56" t="s">
        <v>338</v>
      </c>
      <c r="D530" s="64" t="s">
        <v>507</v>
      </c>
    </row>
    <row r="531" spans="1:4" x14ac:dyDescent="0.2">
      <c r="A531" s="62">
        <v>327</v>
      </c>
      <c r="B531" s="63">
        <v>135</v>
      </c>
      <c r="C531" s="56" t="s">
        <v>338</v>
      </c>
      <c r="D531" s="57">
        <v>1</v>
      </c>
    </row>
    <row r="532" spans="1:4" x14ac:dyDescent="0.2">
      <c r="A532" s="62">
        <v>327</v>
      </c>
      <c r="B532" s="63">
        <v>198</v>
      </c>
      <c r="C532" s="56" t="s">
        <v>338</v>
      </c>
      <c r="D532" s="57">
        <v>1</v>
      </c>
    </row>
    <row r="533" spans="1:4" x14ac:dyDescent="0.2">
      <c r="A533" s="62">
        <v>327</v>
      </c>
      <c r="B533" s="63">
        <v>222</v>
      </c>
      <c r="C533" s="56" t="s">
        <v>338</v>
      </c>
      <c r="D533" s="57">
        <v>2</v>
      </c>
    </row>
    <row r="534" spans="1:4" x14ac:dyDescent="0.2">
      <c r="A534" s="62">
        <v>328</v>
      </c>
      <c r="B534" s="63">
        <v>1022</v>
      </c>
      <c r="C534" s="56" t="s">
        <v>338</v>
      </c>
      <c r="D534" s="57">
        <v>1</v>
      </c>
    </row>
    <row r="535" spans="1:4" x14ac:dyDescent="0.2">
      <c r="A535" s="62">
        <v>328</v>
      </c>
      <c r="B535" s="63">
        <v>1023</v>
      </c>
      <c r="C535" s="56" t="s">
        <v>338</v>
      </c>
      <c r="D535" s="57">
        <v>2</v>
      </c>
    </row>
    <row r="536" spans="1:4" x14ac:dyDescent="0.2">
      <c r="A536" s="62">
        <v>328</v>
      </c>
      <c r="B536" s="63">
        <v>1024</v>
      </c>
      <c r="C536" s="56" t="s">
        <v>338</v>
      </c>
      <c r="D536" s="57">
        <v>1</v>
      </c>
    </row>
    <row r="537" spans="1:4" x14ac:dyDescent="0.2">
      <c r="A537" s="62">
        <v>329</v>
      </c>
      <c r="B537" s="63">
        <v>1027</v>
      </c>
      <c r="C537" s="56" t="s">
        <v>338</v>
      </c>
      <c r="D537" s="57">
        <v>1</v>
      </c>
    </row>
    <row r="538" spans="1:4" x14ac:dyDescent="0.2">
      <c r="A538" s="62">
        <v>329</v>
      </c>
      <c r="B538" s="63">
        <v>1028</v>
      </c>
      <c r="C538" s="56" t="s">
        <v>338</v>
      </c>
      <c r="D538" s="57">
        <v>2</v>
      </c>
    </row>
    <row r="539" spans="1:4" x14ac:dyDescent="0.2">
      <c r="A539" s="62">
        <v>329</v>
      </c>
      <c r="B539" s="63">
        <v>1029</v>
      </c>
      <c r="C539" s="56" t="s">
        <v>338</v>
      </c>
      <c r="D539" s="57">
        <v>1</v>
      </c>
    </row>
    <row r="540" spans="1:4" x14ac:dyDescent="0.2">
      <c r="A540" s="62">
        <v>330</v>
      </c>
      <c r="B540" s="63">
        <v>1075</v>
      </c>
      <c r="C540" s="56" t="s">
        <v>338</v>
      </c>
      <c r="D540" s="57">
        <v>2</v>
      </c>
    </row>
    <row r="541" spans="1:4" x14ac:dyDescent="0.2">
      <c r="A541" s="62">
        <v>330</v>
      </c>
      <c r="B541" s="63">
        <v>1076</v>
      </c>
      <c r="C541" s="56" t="s">
        <v>338</v>
      </c>
      <c r="D541" s="57">
        <v>1</v>
      </c>
    </row>
    <row r="542" spans="1:4" x14ac:dyDescent="0.2">
      <c r="A542" s="62">
        <v>330</v>
      </c>
      <c r="B542" s="63">
        <v>1077</v>
      </c>
      <c r="C542" s="56" t="s">
        <v>338</v>
      </c>
      <c r="D542" s="57">
        <v>2</v>
      </c>
    </row>
    <row r="543" spans="1:4" x14ac:dyDescent="0.2">
      <c r="A543" s="62">
        <v>331</v>
      </c>
      <c r="B543" s="63">
        <v>1167</v>
      </c>
      <c r="C543" s="56" t="s">
        <v>338</v>
      </c>
      <c r="D543" s="57">
        <v>1</v>
      </c>
    </row>
    <row r="544" spans="1:4" x14ac:dyDescent="0.2">
      <c r="A544" s="62">
        <v>331</v>
      </c>
      <c r="B544" s="63">
        <v>1168</v>
      </c>
      <c r="C544" s="56" t="s">
        <v>338</v>
      </c>
      <c r="D544" s="57">
        <v>1</v>
      </c>
    </row>
    <row r="545" spans="1:4" x14ac:dyDescent="0.2">
      <c r="A545" s="62">
        <v>331</v>
      </c>
      <c r="B545" s="63">
        <v>1169</v>
      </c>
      <c r="C545" s="56" t="s">
        <v>338</v>
      </c>
      <c r="D545" s="57">
        <v>2</v>
      </c>
    </row>
    <row r="546" spans="1:4" x14ac:dyDescent="0.2">
      <c r="A546" s="62">
        <v>332</v>
      </c>
      <c r="B546" s="63">
        <v>1235</v>
      </c>
      <c r="C546" s="56" t="s">
        <v>338</v>
      </c>
      <c r="D546" s="57" t="s">
        <v>500</v>
      </c>
    </row>
    <row r="547" spans="1:4" x14ac:dyDescent="0.2">
      <c r="A547" s="62">
        <v>332</v>
      </c>
      <c r="B547" s="63">
        <v>1236</v>
      </c>
      <c r="C547" s="56" t="s">
        <v>338</v>
      </c>
      <c r="D547" s="57" t="s">
        <v>500</v>
      </c>
    </row>
    <row r="548" spans="1:4" x14ac:dyDescent="0.2">
      <c r="A548" s="62">
        <v>332</v>
      </c>
      <c r="B548" s="63">
        <v>1237</v>
      </c>
      <c r="C548" s="56" t="s">
        <v>338</v>
      </c>
      <c r="D548" s="57" t="s">
        <v>500</v>
      </c>
    </row>
    <row r="549" spans="1:4" x14ac:dyDescent="0.2">
      <c r="A549" s="62">
        <v>334</v>
      </c>
      <c r="B549" s="63">
        <v>1131</v>
      </c>
      <c r="C549" s="56" t="s">
        <v>339</v>
      </c>
      <c r="D549" s="57">
        <v>1</v>
      </c>
    </row>
    <row r="550" spans="1:4" x14ac:dyDescent="0.2">
      <c r="A550" s="62">
        <v>334</v>
      </c>
      <c r="B550" s="63">
        <v>1132</v>
      </c>
      <c r="C550" s="56" t="s">
        <v>339</v>
      </c>
      <c r="D550" s="57">
        <v>1</v>
      </c>
    </row>
    <row r="551" spans="1:4" x14ac:dyDescent="0.2">
      <c r="A551" s="62">
        <v>334</v>
      </c>
      <c r="B551" s="63">
        <v>1133</v>
      </c>
      <c r="C551" s="56" t="s">
        <v>339</v>
      </c>
      <c r="D551" s="57">
        <v>2</v>
      </c>
    </row>
    <row r="552" spans="1:4" x14ac:dyDescent="0.2">
      <c r="A552" s="62">
        <v>335</v>
      </c>
      <c r="B552" s="63">
        <v>18</v>
      </c>
      <c r="C552" s="56" t="s">
        <v>340</v>
      </c>
      <c r="D552" s="57">
        <v>1</v>
      </c>
    </row>
    <row r="553" spans="1:4" x14ac:dyDescent="0.2">
      <c r="A553" s="62">
        <v>336</v>
      </c>
      <c r="B553" s="63">
        <v>20</v>
      </c>
      <c r="C553" s="56" t="s">
        <v>341</v>
      </c>
      <c r="D553" s="57" t="s">
        <v>254</v>
      </c>
    </row>
    <row r="554" spans="1:4" x14ac:dyDescent="0.2">
      <c r="A554" s="62">
        <v>337</v>
      </c>
      <c r="B554" s="63">
        <v>82</v>
      </c>
      <c r="C554" s="56" t="s">
        <v>341</v>
      </c>
      <c r="D554" s="57" t="s">
        <v>254</v>
      </c>
    </row>
    <row r="555" spans="1:4" x14ac:dyDescent="0.2">
      <c r="A555" s="62">
        <v>338</v>
      </c>
      <c r="B555" s="63">
        <v>1365</v>
      </c>
      <c r="C555" s="56" t="s">
        <v>342</v>
      </c>
      <c r="D555" s="57">
        <v>2</v>
      </c>
    </row>
    <row r="556" spans="1:4" x14ac:dyDescent="0.2">
      <c r="A556" s="62">
        <v>338</v>
      </c>
      <c r="B556" s="63">
        <v>1366</v>
      </c>
      <c r="C556" s="56" t="s">
        <v>342</v>
      </c>
      <c r="D556" s="57">
        <v>1</v>
      </c>
    </row>
    <row r="557" spans="1:4" x14ac:dyDescent="0.2">
      <c r="A557" s="62">
        <v>339</v>
      </c>
      <c r="B557" s="63">
        <v>1025</v>
      </c>
      <c r="C557" s="56" t="s">
        <v>343</v>
      </c>
      <c r="D557" s="57" t="s">
        <v>254</v>
      </c>
    </row>
    <row r="558" spans="1:4" x14ac:dyDescent="0.2">
      <c r="A558" s="62">
        <v>340</v>
      </c>
      <c r="B558" s="63">
        <v>1030</v>
      </c>
      <c r="C558" s="56" t="s">
        <v>343</v>
      </c>
      <c r="D558" s="57" t="s">
        <v>254</v>
      </c>
    </row>
    <row r="559" spans="1:4" x14ac:dyDescent="0.2">
      <c r="A559" s="62">
        <v>341</v>
      </c>
      <c r="B559" s="63">
        <v>1032</v>
      </c>
      <c r="C559" s="56" t="s">
        <v>343</v>
      </c>
      <c r="D559" s="57" t="s">
        <v>254</v>
      </c>
    </row>
    <row r="560" spans="1:4" x14ac:dyDescent="0.2">
      <c r="A560" s="62">
        <v>342</v>
      </c>
      <c r="B560" s="63">
        <v>1123</v>
      </c>
      <c r="C560" s="56" t="s">
        <v>344</v>
      </c>
      <c r="D560" s="57">
        <v>2</v>
      </c>
    </row>
    <row r="561" spans="1:4" x14ac:dyDescent="0.2">
      <c r="A561" s="62">
        <v>343</v>
      </c>
      <c r="B561" s="63">
        <v>1134</v>
      </c>
      <c r="C561" s="56" t="s">
        <v>345</v>
      </c>
      <c r="D561" s="57">
        <v>2</v>
      </c>
    </row>
    <row r="562" spans="1:4" x14ac:dyDescent="0.2">
      <c r="A562" s="62">
        <v>344</v>
      </c>
      <c r="B562" s="63">
        <v>1135</v>
      </c>
      <c r="C562" s="56" t="s">
        <v>346</v>
      </c>
      <c r="D562" s="57">
        <v>1</v>
      </c>
    </row>
    <row r="563" spans="1:4" x14ac:dyDescent="0.2">
      <c r="A563" s="62">
        <v>344</v>
      </c>
      <c r="B563" s="63">
        <v>1136</v>
      </c>
      <c r="C563" s="56" t="s">
        <v>346</v>
      </c>
      <c r="D563" s="57" t="s">
        <v>254</v>
      </c>
    </row>
    <row r="564" spans="1:4" x14ac:dyDescent="0.2">
      <c r="A564" s="62">
        <v>344</v>
      </c>
      <c r="B564" s="63">
        <v>1137</v>
      </c>
      <c r="C564" s="56" t="s">
        <v>346</v>
      </c>
      <c r="D564" s="57">
        <v>2</v>
      </c>
    </row>
    <row r="565" spans="1:4" x14ac:dyDescent="0.2">
      <c r="A565" s="62">
        <v>345</v>
      </c>
      <c r="B565" s="63">
        <v>1138</v>
      </c>
      <c r="C565" s="56" t="s">
        <v>347</v>
      </c>
      <c r="D565" s="57">
        <v>2</v>
      </c>
    </row>
    <row r="566" spans="1:4" x14ac:dyDescent="0.2">
      <c r="A566" s="62">
        <v>346</v>
      </c>
      <c r="B566" s="63">
        <v>1130</v>
      </c>
      <c r="C566" s="56" t="s">
        <v>348</v>
      </c>
      <c r="D566" s="57" t="s">
        <v>502</v>
      </c>
    </row>
    <row r="567" spans="1:4" x14ac:dyDescent="0.2">
      <c r="A567" s="62">
        <v>347</v>
      </c>
      <c r="B567" s="63">
        <v>48</v>
      </c>
      <c r="C567" s="56" t="s">
        <v>349</v>
      </c>
      <c r="D567" s="57" t="s">
        <v>254</v>
      </c>
    </row>
    <row r="568" spans="1:4" x14ac:dyDescent="0.2">
      <c r="A568" s="62">
        <v>348</v>
      </c>
      <c r="B568" s="63">
        <v>49</v>
      </c>
      <c r="C568" s="56" t="s">
        <v>349</v>
      </c>
      <c r="D568" s="57" t="s">
        <v>254</v>
      </c>
    </row>
    <row r="569" spans="1:4" x14ac:dyDescent="0.2">
      <c r="A569" s="62">
        <v>349</v>
      </c>
      <c r="B569" s="63">
        <v>50</v>
      </c>
      <c r="C569" s="56" t="s">
        <v>293</v>
      </c>
      <c r="D569" s="57">
        <v>1</v>
      </c>
    </row>
    <row r="570" spans="1:4" x14ac:dyDescent="0.2">
      <c r="A570" s="62">
        <v>349</v>
      </c>
      <c r="B570" s="63">
        <v>222</v>
      </c>
      <c r="C570" s="56" t="s">
        <v>293</v>
      </c>
      <c r="D570" s="57">
        <v>2</v>
      </c>
    </row>
    <row r="571" spans="1:4" x14ac:dyDescent="0.2">
      <c r="A571" s="62">
        <v>350</v>
      </c>
      <c r="B571" s="63">
        <v>1047</v>
      </c>
      <c r="C571" s="56" t="s">
        <v>350</v>
      </c>
      <c r="D571" s="57" t="s">
        <v>254</v>
      </c>
    </row>
    <row r="572" spans="1:4" x14ac:dyDescent="0.2">
      <c r="A572" s="62">
        <v>351</v>
      </c>
      <c r="B572" s="63">
        <v>1082</v>
      </c>
      <c r="C572" s="56" t="s">
        <v>351</v>
      </c>
      <c r="D572" s="57">
        <v>1</v>
      </c>
    </row>
    <row r="573" spans="1:4" x14ac:dyDescent="0.2">
      <c r="A573" s="62">
        <v>352</v>
      </c>
      <c r="B573" s="63">
        <v>1097</v>
      </c>
      <c r="C573" s="56" t="s">
        <v>352</v>
      </c>
      <c r="D573" s="57">
        <v>1</v>
      </c>
    </row>
    <row r="574" spans="1:4" x14ac:dyDescent="0.2">
      <c r="A574" s="62">
        <v>353</v>
      </c>
      <c r="B574" s="63">
        <v>1103</v>
      </c>
      <c r="C574" s="56" t="s">
        <v>353</v>
      </c>
      <c r="D574" s="57">
        <v>1</v>
      </c>
    </row>
    <row r="575" spans="1:4" x14ac:dyDescent="0.2">
      <c r="A575" s="62">
        <v>354</v>
      </c>
      <c r="B575" s="63">
        <v>64</v>
      </c>
      <c r="C575" s="56" t="s">
        <v>268</v>
      </c>
      <c r="D575" s="57" t="s">
        <v>500</v>
      </c>
    </row>
    <row r="576" spans="1:4" x14ac:dyDescent="0.2">
      <c r="A576" s="62">
        <v>355</v>
      </c>
      <c r="B576" s="63">
        <v>1392</v>
      </c>
      <c r="C576" s="56" t="s">
        <v>354</v>
      </c>
      <c r="D576" s="57">
        <v>1</v>
      </c>
    </row>
    <row r="577" spans="1:4" x14ac:dyDescent="0.2">
      <c r="A577" s="62">
        <v>355</v>
      </c>
      <c r="B577" s="63">
        <v>1393</v>
      </c>
      <c r="C577" s="56" t="s">
        <v>354</v>
      </c>
      <c r="D577" s="57">
        <v>1</v>
      </c>
    </row>
    <row r="578" spans="1:4" x14ac:dyDescent="0.2">
      <c r="A578" s="62">
        <v>357</v>
      </c>
      <c r="B578" s="63">
        <v>1200</v>
      </c>
      <c r="C578" s="56" t="s">
        <v>355</v>
      </c>
      <c r="D578" s="57" t="s">
        <v>500</v>
      </c>
    </row>
    <row r="579" spans="1:4" x14ac:dyDescent="0.2">
      <c r="A579" s="62">
        <v>357</v>
      </c>
      <c r="B579" s="63">
        <v>1201</v>
      </c>
      <c r="C579" s="56" t="s">
        <v>355</v>
      </c>
      <c r="D579" s="57" t="s">
        <v>500</v>
      </c>
    </row>
    <row r="580" spans="1:4" x14ac:dyDescent="0.2">
      <c r="A580" s="62">
        <v>358</v>
      </c>
      <c r="B580" s="63">
        <v>1202</v>
      </c>
      <c r="C580" s="56" t="s">
        <v>355</v>
      </c>
      <c r="D580" s="57" t="s">
        <v>500</v>
      </c>
    </row>
    <row r="581" spans="1:4" x14ac:dyDescent="0.2">
      <c r="A581" s="62">
        <v>358</v>
      </c>
      <c r="B581" s="63">
        <v>1203</v>
      </c>
      <c r="C581" s="56" t="s">
        <v>355</v>
      </c>
      <c r="D581" s="57" t="s">
        <v>500</v>
      </c>
    </row>
    <row r="582" spans="1:4" x14ac:dyDescent="0.2">
      <c r="A582" s="62">
        <v>359</v>
      </c>
      <c r="B582" s="63">
        <v>1204</v>
      </c>
      <c r="C582" s="56" t="s">
        <v>355</v>
      </c>
      <c r="D582" s="57" t="s">
        <v>500</v>
      </c>
    </row>
    <row r="583" spans="1:4" x14ac:dyDescent="0.2">
      <c r="A583" s="62">
        <v>359</v>
      </c>
      <c r="B583" s="63">
        <v>1205</v>
      </c>
      <c r="C583" s="56" t="s">
        <v>355</v>
      </c>
      <c r="D583" s="57" t="s">
        <v>500</v>
      </c>
    </row>
    <row r="584" spans="1:4" x14ac:dyDescent="0.2">
      <c r="A584" s="62">
        <v>360</v>
      </c>
      <c r="B584" s="63">
        <v>1206</v>
      </c>
      <c r="C584" s="56" t="s">
        <v>355</v>
      </c>
      <c r="D584" s="57" t="s">
        <v>500</v>
      </c>
    </row>
    <row r="585" spans="1:4" x14ac:dyDescent="0.2">
      <c r="A585" s="62">
        <v>360</v>
      </c>
      <c r="B585" s="63">
        <v>1207</v>
      </c>
      <c r="C585" s="56" t="s">
        <v>355</v>
      </c>
      <c r="D585" s="57" t="s">
        <v>500</v>
      </c>
    </row>
    <row r="586" spans="1:4" x14ac:dyDescent="0.2">
      <c r="A586" s="62">
        <v>361</v>
      </c>
      <c r="B586" s="63">
        <v>1208</v>
      </c>
      <c r="C586" s="56" t="s">
        <v>355</v>
      </c>
      <c r="D586" s="57" t="s">
        <v>500</v>
      </c>
    </row>
    <row r="587" spans="1:4" x14ac:dyDescent="0.2">
      <c r="A587" s="62">
        <v>361</v>
      </c>
      <c r="B587" s="63">
        <v>1209</v>
      </c>
      <c r="C587" s="56" t="s">
        <v>355</v>
      </c>
      <c r="D587" s="57" t="s">
        <v>500</v>
      </c>
    </row>
    <row r="588" spans="1:4" x14ac:dyDescent="0.2">
      <c r="A588" s="62">
        <v>362</v>
      </c>
      <c r="B588" s="63">
        <v>1210</v>
      </c>
      <c r="C588" s="56" t="s">
        <v>355</v>
      </c>
      <c r="D588" s="57" t="s">
        <v>500</v>
      </c>
    </row>
    <row r="589" spans="1:4" x14ac:dyDescent="0.2">
      <c r="A589" s="62">
        <v>362</v>
      </c>
      <c r="B589" s="63">
        <v>1211</v>
      </c>
      <c r="C589" s="56" t="s">
        <v>355</v>
      </c>
      <c r="D589" s="57" t="s">
        <v>500</v>
      </c>
    </row>
    <row r="590" spans="1:4" x14ac:dyDescent="0.2">
      <c r="A590" s="62">
        <v>363</v>
      </c>
      <c r="B590" s="63">
        <v>1212</v>
      </c>
      <c r="C590" s="56" t="s">
        <v>355</v>
      </c>
      <c r="D590" s="57" t="s">
        <v>500</v>
      </c>
    </row>
    <row r="591" spans="1:4" x14ac:dyDescent="0.2">
      <c r="A591" s="62">
        <v>363</v>
      </c>
      <c r="B591" s="63">
        <v>1213</v>
      </c>
      <c r="C591" s="56" t="s">
        <v>355</v>
      </c>
      <c r="D591" s="57" t="s">
        <v>500</v>
      </c>
    </row>
    <row r="592" spans="1:4" x14ac:dyDescent="0.2">
      <c r="A592" s="62">
        <v>364</v>
      </c>
      <c r="B592" s="63">
        <v>1214</v>
      </c>
      <c r="C592" s="56" t="s">
        <v>355</v>
      </c>
      <c r="D592" s="57" t="s">
        <v>500</v>
      </c>
    </row>
    <row r="593" spans="1:4" x14ac:dyDescent="0.2">
      <c r="A593" s="62">
        <v>364</v>
      </c>
      <c r="B593" s="63">
        <v>1215</v>
      </c>
      <c r="C593" s="56" t="s">
        <v>355</v>
      </c>
      <c r="D593" s="57" t="s">
        <v>500</v>
      </c>
    </row>
    <row r="594" spans="1:4" x14ac:dyDescent="0.2">
      <c r="A594" s="62">
        <v>365</v>
      </c>
      <c r="B594" s="63">
        <v>1216</v>
      </c>
      <c r="C594" s="56" t="s">
        <v>355</v>
      </c>
      <c r="D594" s="57" t="s">
        <v>500</v>
      </c>
    </row>
    <row r="595" spans="1:4" x14ac:dyDescent="0.2">
      <c r="A595" s="62">
        <v>365</v>
      </c>
      <c r="B595" s="63">
        <v>1217</v>
      </c>
      <c r="C595" s="56" t="s">
        <v>355</v>
      </c>
      <c r="D595" s="57" t="s">
        <v>500</v>
      </c>
    </row>
    <row r="596" spans="1:4" x14ac:dyDescent="0.2">
      <c r="A596" s="62">
        <v>366</v>
      </c>
      <c r="B596" s="63">
        <v>1218</v>
      </c>
      <c r="C596" s="56" t="s">
        <v>355</v>
      </c>
      <c r="D596" s="57" t="s">
        <v>500</v>
      </c>
    </row>
    <row r="597" spans="1:4" x14ac:dyDescent="0.2">
      <c r="A597" s="62">
        <v>366</v>
      </c>
      <c r="B597" s="63">
        <v>1219</v>
      </c>
      <c r="C597" s="56" t="s">
        <v>355</v>
      </c>
      <c r="D597" s="57" t="s">
        <v>500</v>
      </c>
    </row>
    <row r="598" spans="1:4" x14ac:dyDescent="0.2">
      <c r="A598" s="62">
        <v>367</v>
      </c>
      <c r="B598" s="63">
        <v>1220</v>
      </c>
      <c r="C598" s="56" t="s">
        <v>355</v>
      </c>
      <c r="D598" s="57" t="s">
        <v>500</v>
      </c>
    </row>
    <row r="599" spans="1:4" x14ac:dyDescent="0.2">
      <c r="A599" s="62">
        <v>367</v>
      </c>
      <c r="B599" s="63">
        <v>1221</v>
      </c>
      <c r="C599" s="56" t="s">
        <v>355</v>
      </c>
      <c r="D599" s="57" t="s">
        <v>500</v>
      </c>
    </row>
    <row r="600" spans="1:4" x14ac:dyDescent="0.2">
      <c r="A600" s="62">
        <v>368</v>
      </c>
      <c r="B600" s="63">
        <v>1222</v>
      </c>
      <c r="C600" s="56" t="s">
        <v>355</v>
      </c>
      <c r="D600" s="57" t="s">
        <v>500</v>
      </c>
    </row>
    <row r="601" spans="1:4" x14ac:dyDescent="0.2">
      <c r="A601" s="62">
        <v>368</v>
      </c>
      <c r="B601" s="63">
        <v>1223</v>
      </c>
      <c r="C601" s="56" t="s">
        <v>355</v>
      </c>
      <c r="D601" s="57" t="s">
        <v>500</v>
      </c>
    </row>
    <row r="602" spans="1:4" x14ac:dyDescent="0.2">
      <c r="A602" s="62">
        <v>369</v>
      </c>
      <c r="B602" s="63">
        <v>1224</v>
      </c>
      <c r="C602" s="56" t="s">
        <v>355</v>
      </c>
      <c r="D602" s="57" t="s">
        <v>500</v>
      </c>
    </row>
    <row r="603" spans="1:4" x14ac:dyDescent="0.2">
      <c r="A603" s="62">
        <v>369</v>
      </c>
      <c r="B603" s="63">
        <v>1225</v>
      </c>
      <c r="C603" s="56" t="s">
        <v>355</v>
      </c>
      <c r="D603" s="57" t="s">
        <v>500</v>
      </c>
    </row>
    <row r="604" spans="1:4" x14ac:dyDescent="0.2">
      <c r="A604" s="62">
        <v>370</v>
      </c>
      <c r="B604" s="63">
        <v>1226</v>
      </c>
      <c r="C604" s="56" t="s">
        <v>355</v>
      </c>
      <c r="D604" s="57" t="s">
        <v>500</v>
      </c>
    </row>
    <row r="605" spans="1:4" x14ac:dyDescent="0.2">
      <c r="A605" s="62">
        <v>370</v>
      </c>
      <c r="B605" s="63">
        <v>1227</v>
      </c>
      <c r="C605" s="56" t="s">
        <v>355</v>
      </c>
      <c r="D605" s="57" t="s">
        <v>500</v>
      </c>
    </row>
    <row r="606" spans="1:4" x14ac:dyDescent="0.2">
      <c r="A606" s="62">
        <v>371</v>
      </c>
      <c r="B606" s="63">
        <v>1228</v>
      </c>
      <c r="C606" s="56" t="s">
        <v>355</v>
      </c>
      <c r="D606" s="57" t="s">
        <v>500</v>
      </c>
    </row>
    <row r="607" spans="1:4" x14ac:dyDescent="0.2">
      <c r="A607" s="62">
        <v>371</v>
      </c>
      <c r="B607" s="63">
        <v>1229</v>
      </c>
      <c r="C607" s="56" t="s">
        <v>355</v>
      </c>
      <c r="D607" s="57" t="s">
        <v>500</v>
      </c>
    </row>
    <row r="608" spans="1:4" x14ac:dyDescent="0.2">
      <c r="A608" s="62">
        <v>372</v>
      </c>
      <c r="B608" s="63">
        <v>1180</v>
      </c>
      <c r="C608" s="56" t="s">
        <v>335</v>
      </c>
      <c r="D608" s="57">
        <v>1</v>
      </c>
    </row>
    <row r="609" spans="1:4" x14ac:dyDescent="0.2">
      <c r="A609" s="62">
        <v>372</v>
      </c>
      <c r="B609" s="63">
        <v>1181</v>
      </c>
      <c r="C609" s="56" t="s">
        <v>335</v>
      </c>
      <c r="D609" s="57">
        <v>1</v>
      </c>
    </row>
    <row r="610" spans="1:4" x14ac:dyDescent="0.2">
      <c r="A610" s="62">
        <v>373</v>
      </c>
      <c r="B610" s="63">
        <v>31</v>
      </c>
      <c r="C610" s="56" t="s">
        <v>281</v>
      </c>
      <c r="D610" s="57">
        <v>1</v>
      </c>
    </row>
    <row r="611" spans="1:4" x14ac:dyDescent="0.2">
      <c r="A611" s="62">
        <v>373</v>
      </c>
      <c r="B611" s="63">
        <v>213</v>
      </c>
      <c r="C611" s="56" t="s">
        <v>281</v>
      </c>
      <c r="D611" s="57">
        <v>2</v>
      </c>
    </row>
    <row r="612" spans="1:4" x14ac:dyDescent="0.2">
      <c r="A612" s="62">
        <v>374</v>
      </c>
      <c r="B612" s="63">
        <v>30</v>
      </c>
      <c r="C612" s="56" t="s">
        <v>281</v>
      </c>
      <c r="D612" s="57">
        <v>1</v>
      </c>
    </row>
    <row r="613" spans="1:4" x14ac:dyDescent="0.2">
      <c r="A613" s="62">
        <v>374</v>
      </c>
      <c r="B613" s="63">
        <v>214</v>
      </c>
      <c r="C613" s="56" t="s">
        <v>281</v>
      </c>
      <c r="D613" s="57">
        <v>2</v>
      </c>
    </row>
    <row r="614" spans="1:4" x14ac:dyDescent="0.2">
      <c r="A614" s="62">
        <v>375</v>
      </c>
      <c r="B614" s="63">
        <v>32</v>
      </c>
      <c r="C614" s="56" t="s">
        <v>281</v>
      </c>
      <c r="D614" s="57">
        <v>1</v>
      </c>
    </row>
    <row r="615" spans="1:4" x14ac:dyDescent="0.2">
      <c r="A615" s="62">
        <v>375</v>
      </c>
      <c r="B615" s="63">
        <v>215</v>
      </c>
      <c r="C615" s="56" t="s">
        <v>281</v>
      </c>
      <c r="D615" s="57">
        <v>2</v>
      </c>
    </row>
    <row r="616" spans="1:4" x14ac:dyDescent="0.2">
      <c r="A616" s="62">
        <v>376</v>
      </c>
      <c r="B616" s="63">
        <v>34</v>
      </c>
      <c r="C616" s="56" t="s">
        <v>281</v>
      </c>
      <c r="D616" s="57">
        <v>1</v>
      </c>
    </row>
    <row r="617" spans="1:4" x14ac:dyDescent="0.2">
      <c r="A617" s="62">
        <v>376</v>
      </c>
      <c r="B617" s="63">
        <v>216</v>
      </c>
      <c r="C617" s="56" t="s">
        <v>281</v>
      </c>
      <c r="D617" s="57">
        <v>2</v>
      </c>
    </row>
    <row r="618" spans="1:4" x14ac:dyDescent="0.2">
      <c r="A618" s="62">
        <v>377</v>
      </c>
      <c r="B618" s="63">
        <v>35</v>
      </c>
      <c r="C618" s="56" t="s">
        <v>281</v>
      </c>
      <c r="D618" s="57">
        <v>1</v>
      </c>
    </row>
    <row r="619" spans="1:4" x14ac:dyDescent="0.2">
      <c r="A619" s="62">
        <v>377</v>
      </c>
      <c r="B619" s="63">
        <v>217</v>
      </c>
      <c r="C619" s="56" t="s">
        <v>281</v>
      </c>
      <c r="D619" s="57">
        <v>2</v>
      </c>
    </row>
    <row r="620" spans="1:4" x14ac:dyDescent="0.2">
      <c r="A620" s="62">
        <v>378</v>
      </c>
      <c r="B620" s="63">
        <v>36</v>
      </c>
      <c r="C620" s="56" t="s">
        <v>281</v>
      </c>
      <c r="D620" s="57">
        <v>1</v>
      </c>
    </row>
    <row r="621" spans="1:4" x14ac:dyDescent="0.2">
      <c r="A621" s="62">
        <v>378</v>
      </c>
      <c r="B621" s="63">
        <v>218</v>
      </c>
      <c r="C621" s="56" t="s">
        <v>281</v>
      </c>
      <c r="D621" s="57">
        <v>2</v>
      </c>
    </row>
    <row r="622" spans="1:4" x14ac:dyDescent="0.2">
      <c r="A622" s="62">
        <v>380</v>
      </c>
      <c r="B622" s="63">
        <v>37</v>
      </c>
      <c r="C622" s="56" t="s">
        <v>281</v>
      </c>
      <c r="D622" s="57">
        <v>1</v>
      </c>
    </row>
    <row r="623" spans="1:4" x14ac:dyDescent="0.2">
      <c r="A623" s="62">
        <v>380</v>
      </c>
      <c r="B623" s="63">
        <v>220</v>
      </c>
      <c r="C623" s="56" t="s">
        <v>281</v>
      </c>
      <c r="D623" s="57">
        <v>2</v>
      </c>
    </row>
    <row r="624" spans="1:4" x14ac:dyDescent="0.2">
      <c r="A624" s="62">
        <v>381</v>
      </c>
      <c r="B624" s="63">
        <v>1170</v>
      </c>
      <c r="C624" s="56" t="s">
        <v>281</v>
      </c>
      <c r="D624" s="57">
        <v>2</v>
      </c>
    </row>
    <row r="625" spans="1:4" x14ac:dyDescent="0.2">
      <c r="A625" s="62">
        <v>381</v>
      </c>
      <c r="B625" s="63">
        <v>1171</v>
      </c>
      <c r="C625" s="56" t="s">
        <v>281</v>
      </c>
      <c r="D625" s="57">
        <v>1</v>
      </c>
    </row>
    <row r="626" spans="1:4" x14ac:dyDescent="0.2">
      <c r="A626" s="62">
        <v>382</v>
      </c>
      <c r="B626" s="63">
        <v>1172</v>
      </c>
      <c r="C626" s="56" t="s">
        <v>281</v>
      </c>
      <c r="D626" s="57">
        <v>2</v>
      </c>
    </row>
    <row r="627" spans="1:4" x14ac:dyDescent="0.2">
      <c r="A627" s="62">
        <v>382</v>
      </c>
      <c r="B627" s="63">
        <v>1173</v>
      </c>
      <c r="C627" s="56" t="s">
        <v>281</v>
      </c>
      <c r="D627" s="57">
        <v>1</v>
      </c>
    </row>
    <row r="628" spans="1:4" x14ac:dyDescent="0.2">
      <c r="A628" s="62">
        <v>384</v>
      </c>
      <c r="B628" s="63">
        <v>1185</v>
      </c>
      <c r="C628" s="56" t="s">
        <v>293</v>
      </c>
      <c r="D628" s="57">
        <v>1</v>
      </c>
    </row>
    <row r="629" spans="1:4" x14ac:dyDescent="0.2">
      <c r="A629" s="62">
        <v>384</v>
      </c>
      <c r="B629" s="63">
        <v>1186</v>
      </c>
      <c r="C629" s="56" t="s">
        <v>293</v>
      </c>
      <c r="D629" s="57">
        <v>2</v>
      </c>
    </row>
    <row r="630" spans="1:4" x14ac:dyDescent="0.2">
      <c r="A630" s="62">
        <v>385</v>
      </c>
      <c r="B630" s="63">
        <v>1260</v>
      </c>
      <c r="C630" s="56" t="s">
        <v>281</v>
      </c>
      <c r="D630" s="57" t="s">
        <v>500</v>
      </c>
    </row>
    <row r="631" spans="1:4" x14ac:dyDescent="0.2">
      <c r="A631" s="62">
        <v>385</v>
      </c>
      <c r="B631" s="63">
        <v>1261</v>
      </c>
      <c r="C631" s="56" t="s">
        <v>281</v>
      </c>
      <c r="D631" s="57" t="s">
        <v>500</v>
      </c>
    </row>
    <row r="632" spans="1:4" x14ac:dyDescent="0.2">
      <c r="A632" s="62">
        <v>386</v>
      </c>
      <c r="B632" s="63">
        <v>1184</v>
      </c>
      <c r="C632" s="56" t="s">
        <v>261</v>
      </c>
      <c r="D632" s="57" t="s">
        <v>254</v>
      </c>
    </row>
    <row r="633" spans="1:4" x14ac:dyDescent="0.2">
      <c r="A633" s="62">
        <v>387</v>
      </c>
      <c r="B633" s="63">
        <v>1183</v>
      </c>
      <c r="C633" s="56" t="s">
        <v>286</v>
      </c>
      <c r="D633" s="57" t="s">
        <v>254</v>
      </c>
    </row>
    <row r="634" spans="1:4" x14ac:dyDescent="0.2">
      <c r="A634" s="62">
        <v>388</v>
      </c>
      <c r="B634" s="63">
        <v>1262</v>
      </c>
      <c r="C634" s="56" t="s">
        <v>281</v>
      </c>
      <c r="D634" s="57" t="s">
        <v>500</v>
      </c>
    </row>
    <row r="635" spans="1:4" x14ac:dyDescent="0.2">
      <c r="A635" s="62">
        <v>388</v>
      </c>
      <c r="B635" s="63">
        <v>1263</v>
      </c>
      <c r="C635" s="56" t="s">
        <v>281</v>
      </c>
      <c r="D635" s="57" t="s">
        <v>500</v>
      </c>
    </row>
    <row r="636" spans="1:4" x14ac:dyDescent="0.2">
      <c r="A636" s="62">
        <v>389</v>
      </c>
      <c r="B636" s="63">
        <v>1182</v>
      </c>
      <c r="C636" s="56" t="s">
        <v>272</v>
      </c>
      <c r="D636" s="57" t="s">
        <v>254</v>
      </c>
    </row>
    <row r="637" spans="1:4" x14ac:dyDescent="0.2">
      <c r="A637" s="62">
        <v>390</v>
      </c>
      <c r="B637" s="63">
        <v>1291</v>
      </c>
      <c r="C637" s="56" t="s">
        <v>281</v>
      </c>
      <c r="D637" s="57">
        <v>2</v>
      </c>
    </row>
    <row r="638" spans="1:4" x14ac:dyDescent="0.2">
      <c r="A638" s="62">
        <v>390</v>
      </c>
      <c r="B638" s="63">
        <v>1292</v>
      </c>
      <c r="C638" s="56" t="s">
        <v>281</v>
      </c>
      <c r="D638" s="57">
        <v>1</v>
      </c>
    </row>
    <row r="639" spans="1:4" x14ac:dyDescent="0.2">
      <c r="A639" s="62">
        <v>391</v>
      </c>
      <c r="B639" s="63">
        <v>29</v>
      </c>
      <c r="C639" s="56" t="s">
        <v>356</v>
      </c>
      <c r="D639" s="57" t="s">
        <v>254</v>
      </c>
    </row>
    <row r="640" spans="1:4" x14ac:dyDescent="0.2">
      <c r="A640" s="62">
        <v>392</v>
      </c>
      <c r="B640" s="63">
        <v>90</v>
      </c>
      <c r="C640" s="56" t="s">
        <v>357</v>
      </c>
      <c r="D640" s="57">
        <v>1</v>
      </c>
    </row>
    <row r="641" spans="1:4" x14ac:dyDescent="0.2">
      <c r="A641" s="62">
        <v>393</v>
      </c>
      <c r="B641" s="63">
        <v>1</v>
      </c>
      <c r="C641" s="56" t="s">
        <v>358</v>
      </c>
      <c r="D641" s="57">
        <v>1</v>
      </c>
    </row>
    <row r="642" spans="1:4" x14ac:dyDescent="0.2">
      <c r="A642" s="62">
        <v>394</v>
      </c>
      <c r="B642" s="63">
        <v>1176</v>
      </c>
      <c r="C642" s="56" t="s">
        <v>314</v>
      </c>
      <c r="D642" s="57">
        <v>1</v>
      </c>
    </row>
    <row r="643" spans="1:4" x14ac:dyDescent="0.2">
      <c r="A643" s="62">
        <v>394</v>
      </c>
      <c r="B643" s="63">
        <v>1177</v>
      </c>
      <c r="C643" s="56" t="s">
        <v>314</v>
      </c>
      <c r="D643" s="57">
        <v>1</v>
      </c>
    </row>
    <row r="644" spans="1:4" x14ac:dyDescent="0.2">
      <c r="A644" s="62">
        <v>395</v>
      </c>
      <c r="B644" s="63">
        <v>1044</v>
      </c>
      <c r="C644" s="56" t="s">
        <v>359</v>
      </c>
      <c r="D644" s="57">
        <v>2</v>
      </c>
    </row>
    <row r="645" spans="1:4" x14ac:dyDescent="0.2">
      <c r="A645" s="62">
        <v>395</v>
      </c>
      <c r="B645" s="63">
        <v>1045</v>
      </c>
      <c r="C645" s="56" t="s">
        <v>359</v>
      </c>
      <c r="D645" s="57">
        <v>1</v>
      </c>
    </row>
    <row r="646" spans="1:4" x14ac:dyDescent="0.2">
      <c r="A646" s="62">
        <v>395</v>
      </c>
      <c r="B646" s="63">
        <v>1046</v>
      </c>
      <c r="C646" s="56" t="s">
        <v>359</v>
      </c>
      <c r="D646" s="57">
        <v>1</v>
      </c>
    </row>
    <row r="647" spans="1:4" x14ac:dyDescent="0.2">
      <c r="A647" s="62">
        <v>396</v>
      </c>
      <c r="B647" s="63">
        <v>1323</v>
      </c>
      <c r="C647" s="56" t="s">
        <v>291</v>
      </c>
      <c r="D647" s="57">
        <v>1</v>
      </c>
    </row>
    <row r="648" spans="1:4" x14ac:dyDescent="0.2">
      <c r="A648" s="62">
        <v>397</v>
      </c>
      <c r="B648" s="63">
        <v>1346</v>
      </c>
      <c r="C648" s="56" t="s">
        <v>360</v>
      </c>
      <c r="D648" s="57">
        <v>1</v>
      </c>
    </row>
    <row r="649" spans="1:4" x14ac:dyDescent="0.2">
      <c r="A649" s="62">
        <v>398</v>
      </c>
      <c r="B649" s="63">
        <v>72</v>
      </c>
      <c r="C649" s="56" t="s">
        <v>361</v>
      </c>
      <c r="D649" s="57">
        <v>2</v>
      </c>
    </row>
    <row r="650" spans="1:4" x14ac:dyDescent="0.2">
      <c r="A650" s="62">
        <v>399</v>
      </c>
      <c r="B650" s="63">
        <v>27</v>
      </c>
      <c r="C650" s="56" t="s">
        <v>362</v>
      </c>
      <c r="D650" s="57" t="s">
        <v>510</v>
      </c>
    </row>
    <row r="651" spans="1:4" x14ac:dyDescent="0.2">
      <c r="A651" s="62">
        <v>400</v>
      </c>
      <c r="B651" s="63">
        <v>58</v>
      </c>
      <c r="C651" s="56" t="s">
        <v>313</v>
      </c>
      <c r="D651" s="57">
        <v>1</v>
      </c>
    </row>
    <row r="652" spans="1:4" x14ac:dyDescent="0.2">
      <c r="A652" s="62">
        <v>400</v>
      </c>
      <c r="B652" s="63">
        <v>190</v>
      </c>
      <c r="C652" s="56" t="s">
        <v>313</v>
      </c>
      <c r="D652" s="57" t="s">
        <v>507</v>
      </c>
    </row>
    <row r="653" spans="1:4" x14ac:dyDescent="0.2">
      <c r="A653" s="62">
        <v>401</v>
      </c>
      <c r="B653" s="63">
        <v>1157</v>
      </c>
      <c r="C653" s="56" t="s">
        <v>363</v>
      </c>
      <c r="D653" s="57" t="s">
        <v>254</v>
      </c>
    </row>
    <row r="654" spans="1:4" x14ac:dyDescent="0.2">
      <c r="A654" s="62">
        <v>403</v>
      </c>
      <c r="B654" s="63">
        <v>1178</v>
      </c>
      <c r="C654" s="56" t="s">
        <v>267</v>
      </c>
      <c r="D654" s="57">
        <v>1</v>
      </c>
    </row>
    <row r="655" spans="1:4" x14ac:dyDescent="0.2">
      <c r="A655" s="62">
        <v>403</v>
      </c>
      <c r="B655" s="63">
        <v>1179</v>
      </c>
      <c r="C655" s="56" t="s">
        <v>267</v>
      </c>
      <c r="D655" s="57">
        <v>1</v>
      </c>
    </row>
    <row r="656" spans="1:4" x14ac:dyDescent="0.2">
      <c r="A656" s="62">
        <v>404</v>
      </c>
      <c r="B656" s="63">
        <v>1161</v>
      </c>
      <c r="C656" s="56" t="s">
        <v>364</v>
      </c>
      <c r="D656" s="57">
        <v>2</v>
      </c>
    </row>
    <row r="657" spans="1:4" x14ac:dyDescent="0.2">
      <c r="A657" s="62">
        <v>404</v>
      </c>
      <c r="B657" s="63">
        <v>1162</v>
      </c>
      <c r="C657" s="56" t="s">
        <v>364</v>
      </c>
      <c r="D657" s="57">
        <v>1</v>
      </c>
    </row>
    <row r="658" spans="1:4" x14ac:dyDescent="0.2">
      <c r="A658" s="62">
        <v>405</v>
      </c>
      <c r="B658" s="63">
        <v>1163</v>
      </c>
      <c r="C658" s="56" t="s">
        <v>365</v>
      </c>
      <c r="D658" s="57" t="s">
        <v>254</v>
      </c>
    </row>
    <row r="659" spans="1:4" x14ac:dyDescent="0.2">
      <c r="A659" s="62">
        <v>406</v>
      </c>
      <c r="B659" s="63">
        <v>77</v>
      </c>
      <c r="C659" s="56" t="s">
        <v>366</v>
      </c>
      <c r="D659" s="57" t="s">
        <v>254</v>
      </c>
    </row>
    <row r="660" spans="1:4" x14ac:dyDescent="0.2">
      <c r="A660" s="62">
        <v>407</v>
      </c>
      <c r="B660" s="63">
        <v>81</v>
      </c>
      <c r="C660" s="56" t="s">
        <v>367</v>
      </c>
      <c r="D660" s="57" t="s">
        <v>254</v>
      </c>
    </row>
    <row r="661" spans="1:4" x14ac:dyDescent="0.2">
      <c r="A661" s="62">
        <v>408</v>
      </c>
      <c r="B661" s="63">
        <v>87</v>
      </c>
      <c r="C661" s="56" t="s">
        <v>368</v>
      </c>
      <c r="D661" s="57" t="s">
        <v>254</v>
      </c>
    </row>
    <row r="662" spans="1:4" x14ac:dyDescent="0.2">
      <c r="A662" s="62">
        <v>409</v>
      </c>
      <c r="B662" s="63">
        <v>89</v>
      </c>
      <c r="C662" s="56" t="s">
        <v>369</v>
      </c>
      <c r="D662" s="57" t="s">
        <v>254</v>
      </c>
    </row>
    <row r="663" spans="1:4" x14ac:dyDescent="0.2">
      <c r="A663" s="62">
        <v>410</v>
      </c>
      <c r="B663" s="63">
        <v>98</v>
      </c>
      <c r="C663" s="56" t="s">
        <v>370</v>
      </c>
      <c r="D663" s="57" t="s">
        <v>254</v>
      </c>
    </row>
    <row r="664" spans="1:4" x14ac:dyDescent="0.2">
      <c r="A664" s="62">
        <v>411</v>
      </c>
      <c r="B664" s="63">
        <v>106</v>
      </c>
      <c r="C664" s="56" t="s">
        <v>371</v>
      </c>
      <c r="D664" s="57" t="s">
        <v>254</v>
      </c>
    </row>
    <row r="665" spans="1:4" x14ac:dyDescent="0.2">
      <c r="A665" s="62">
        <v>412</v>
      </c>
      <c r="B665" s="63">
        <v>107</v>
      </c>
      <c r="C665" s="56" t="s">
        <v>372</v>
      </c>
      <c r="D665" s="57" t="s">
        <v>254</v>
      </c>
    </row>
    <row r="666" spans="1:4" x14ac:dyDescent="0.2">
      <c r="A666" s="62">
        <v>413</v>
      </c>
      <c r="B666" s="63">
        <v>108</v>
      </c>
      <c r="C666" s="56" t="s">
        <v>373</v>
      </c>
      <c r="D666" s="57" t="s">
        <v>254</v>
      </c>
    </row>
    <row r="667" spans="1:4" x14ac:dyDescent="0.2">
      <c r="A667" s="62">
        <v>414</v>
      </c>
      <c r="B667" s="63">
        <v>110</v>
      </c>
      <c r="C667" s="56" t="s">
        <v>374</v>
      </c>
      <c r="D667" s="57" t="s">
        <v>254</v>
      </c>
    </row>
    <row r="668" spans="1:4" x14ac:dyDescent="0.2">
      <c r="A668" s="62">
        <v>415</v>
      </c>
      <c r="B668" s="63">
        <v>165</v>
      </c>
      <c r="C668" s="56" t="s">
        <v>375</v>
      </c>
      <c r="D668" s="57" t="s">
        <v>254</v>
      </c>
    </row>
    <row r="669" spans="1:4" x14ac:dyDescent="0.2">
      <c r="A669" s="62">
        <v>416</v>
      </c>
      <c r="B669" s="63">
        <v>179</v>
      </c>
      <c r="C669" s="56" t="s">
        <v>376</v>
      </c>
      <c r="D669" s="57" t="s">
        <v>254</v>
      </c>
    </row>
    <row r="670" spans="1:4" x14ac:dyDescent="0.2">
      <c r="A670" s="62">
        <v>417</v>
      </c>
      <c r="B670" s="63">
        <v>209</v>
      </c>
      <c r="C670" s="56" t="s">
        <v>377</v>
      </c>
      <c r="D670" s="57" t="s">
        <v>254</v>
      </c>
    </row>
    <row r="671" spans="1:4" x14ac:dyDescent="0.2">
      <c r="A671" s="62">
        <v>418</v>
      </c>
      <c r="B671" s="63">
        <v>188</v>
      </c>
      <c r="C671" s="56" t="s">
        <v>378</v>
      </c>
      <c r="D671" s="57" t="s">
        <v>254</v>
      </c>
    </row>
    <row r="672" spans="1:4" x14ac:dyDescent="0.2">
      <c r="A672" s="62">
        <v>419</v>
      </c>
      <c r="B672" s="63">
        <v>176</v>
      </c>
      <c r="C672" s="56" t="s">
        <v>379</v>
      </c>
      <c r="D672" s="57" t="s">
        <v>254</v>
      </c>
    </row>
    <row r="673" spans="1:4" x14ac:dyDescent="0.2">
      <c r="A673" s="62">
        <v>420</v>
      </c>
      <c r="B673" s="63">
        <v>253</v>
      </c>
      <c r="C673" s="56" t="s">
        <v>380</v>
      </c>
      <c r="D673" s="57" t="s">
        <v>254</v>
      </c>
    </row>
    <row r="674" spans="1:4" x14ac:dyDescent="0.2">
      <c r="A674" s="62">
        <v>421</v>
      </c>
      <c r="B674" s="63">
        <v>222</v>
      </c>
      <c r="C674" s="56" t="s">
        <v>381</v>
      </c>
      <c r="D674" s="57" t="s">
        <v>254</v>
      </c>
    </row>
    <row r="675" spans="1:4" x14ac:dyDescent="0.2">
      <c r="A675" s="62">
        <v>422</v>
      </c>
      <c r="B675" s="63">
        <v>254</v>
      </c>
      <c r="C675" s="56" t="s">
        <v>382</v>
      </c>
      <c r="D675" s="57" t="s">
        <v>254</v>
      </c>
    </row>
    <row r="676" spans="1:4" x14ac:dyDescent="0.2">
      <c r="A676" s="62">
        <v>423</v>
      </c>
      <c r="B676" s="63">
        <v>255</v>
      </c>
      <c r="C676" s="56" t="s">
        <v>383</v>
      </c>
      <c r="D676" s="57" t="s">
        <v>254</v>
      </c>
    </row>
    <row r="677" spans="1:4" x14ac:dyDescent="0.2">
      <c r="A677" s="62">
        <v>424</v>
      </c>
      <c r="B677" s="63">
        <v>256</v>
      </c>
      <c r="C677" s="56" t="s">
        <v>384</v>
      </c>
      <c r="D677" s="57" t="s">
        <v>254</v>
      </c>
    </row>
    <row r="678" spans="1:4" x14ac:dyDescent="0.2">
      <c r="A678" s="62">
        <v>425</v>
      </c>
      <c r="B678" s="63">
        <v>1100</v>
      </c>
      <c r="C678" s="56" t="s">
        <v>385</v>
      </c>
      <c r="D678" s="57">
        <v>2</v>
      </c>
    </row>
    <row r="679" spans="1:4" x14ac:dyDescent="0.2">
      <c r="A679" s="62">
        <v>426</v>
      </c>
      <c r="B679" s="63">
        <v>1189</v>
      </c>
      <c r="C679" s="56" t="s">
        <v>293</v>
      </c>
      <c r="D679" s="57">
        <v>1</v>
      </c>
    </row>
    <row r="680" spans="1:4" x14ac:dyDescent="0.2">
      <c r="A680" s="62">
        <v>426</v>
      </c>
      <c r="B680" s="63">
        <v>1190</v>
      </c>
      <c r="C680" s="56" t="s">
        <v>293</v>
      </c>
      <c r="D680" s="57">
        <v>2</v>
      </c>
    </row>
    <row r="681" spans="1:4" x14ac:dyDescent="0.2">
      <c r="A681" s="62">
        <v>427</v>
      </c>
      <c r="B681" s="63">
        <v>1118</v>
      </c>
      <c r="C681" s="56" t="s">
        <v>386</v>
      </c>
      <c r="D681" s="57">
        <v>1</v>
      </c>
    </row>
    <row r="682" spans="1:4" x14ac:dyDescent="0.2">
      <c r="A682" s="62">
        <v>427</v>
      </c>
      <c r="B682" s="63">
        <v>1119</v>
      </c>
      <c r="C682" s="56" t="s">
        <v>386</v>
      </c>
      <c r="D682" s="57" t="s">
        <v>503</v>
      </c>
    </row>
    <row r="683" spans="1:4" x14ac:dyDescent="0.2">
      <c r="A683" s="62">
        <v>428</v>
      </c>
      <c r="B683" s="63">
        <v>258</v>
      </c>
      <c r="C683" s="56" t="s">
        <v>387</v>
      </c>
      <c r="D683" s="57" t="s">
        <v>388</v>
      </c>
    </row>
    <row r="684" spans="1:4" x14ac:dyDescent="0.2">
      <c r="A684" s="62">
        <v>428</v>
      </c>
      <c r="B684" s="63">
        <v>259</v>
      </c>
      <c r="C684" s="56" t="s">
        <v>387</v>
      </c>
      <c r="D684" s="57" t="s">
        <v>388</v>
      </c>
    </row>
    <row r="685" spans="1:4" x14ac:dyDescent="0.2">
      <c r="A685" s="62">
        <v>429</v>
      </c>
      <c r="B685" s="63">
        <v>260</v>
      </c>
      <c r="C685" s="56" t="s">
        <v>389</v>
      </c>
      <c r="D685" s="57" t="s">
        <v>388</v>
      </c>
    </row>
    <row r="686" spans="1:4" x14ac:dyDescent="0.2">
      <c r="A686" s="62">
        <v>429</v>
      </c>
      <c r="B686" s="63">
        <v>261</v>
      </c>
      <c r="C686" s="56" t="s">
        <v>389</v>
      </c>
      <c r="D686" s="57" t="s">
        <v>388</v>
      </c>
    </row>
    <row r="687" spans="1:4" x14ac:dyDescent="0.2">
      <c r="A687" s="62">
        <v>430</v>
      </c>
      <c r="B687" s="63">
        <v>264</v>
      </c>
      <c r="C687" s="56" t="s">
        <v>390</v>
      </c>
      <c r="D687" s="57" t="s">
        <v>388</v>
      </c>
    </row>
    <row r="688" spans="1:4" x14ac:dyDescent="0.2">
      <c r="A688" s="62">
        <v>430</v>
      </c>
      <c r="B688" s="63">
        <v>265</v>
      </c>
      <c r="C688" s="56" t="s">
        <v>390</v>
      </c>
      <c r="D688" s="57" t="s">
        <v>388</v>
      </c>
    </row>
    <row r="689" spans="1:4" x14ac:dyDescent="0.2">
      <c r="A689" s="62">
        <v>431</v>
      </c>
      <c r="B689" s="63">
        <v>262</v>
      </c>
      <c r="C689" s="56" t="s">
        <v>391</v>
      </c>
      <c r="D689" s="57" t="s">
        <v>388</v>
      </c>
    </row>
    <row r="690" spans="1:4" x14ac:dyDescent="0.2">
      <c r="A690" s="62">
        <v>431</v>
      </c>
      <c r="B690" s="63">
        <v>263</v>
      </c>
      <c r="C690" s="56" t="s">
        <v>391</v>
      </c>
      <c r="D690" s="57" t="s">
        <v>388</v>
      </c>
    </row>
    <row r="691" spans="1:4" x14ac:dyDescent="0.2">
      <c r="A691" s="62">
        <v>432</v>
      </c>
      <c r="B691" s="63">
        <v>1397</v>
      </c>
      <c r="C691" s="56" t="s">
        <v>293</v>
      </c>
      <c r="D691" s="57">
        <v>1</v>
      </c>
    </row>
    <row r="692" spans="1:4" x14ac:dyDescent="0.2">
      <c r="A692" s="62">
        <v>432</v>
      </c>
      <c r="B692" s="63">
        <v>1398</v>
      </c>
      <c r="C692" s="56" t="s">
        <v>293</v>
      </c>
      <c r="D692" s="57">
        <v>2</v>
      </c>
    </row>
    <row r="693" spans="1:4" x14ac:dyDescent="0.2">
      <c r="A693" s="62">
        <v>434</v>
      </c>
      <c r="B693" s="63">
        <v>269</v>
      </c>
      <c r="C693" s="56" t="s">
        <v>392</v>
      </c>
      <c r="D693" s="57" t="s">
        <v>500</v>
      </c>
    </row>
    <row r="694" spans="1:4" x14ac:dyDescent="0.2">
      <c r="A694" s="62">
        <v>435</v>
      </c>
      <c r="B694" s="63">
        <v>270</v>
      </c>
      <c r="C694" s="56" t="s">
        <v>393</v>
      </c>
      <c r="D694" s="57">
        <v>1</v>
      </c>
    </row>
    <row r="695" spans="1:4" x14ac:dyDescent="0.2">
      <c r="A695" s="62">
        <v>435</v>
      </c>
      <c r="B695" s="63">
        <v>271</v>
      </c>
      <c r="C695" s="56" t="s">
        <v>393</v>
      </c>
      <c r="D695" s="57">
        <v>1</v>
      </c>
    </row>
    <row r="696" spans="1:4" x14ac:dyDescent="0.2">
      <c r="A696" s="62">
        <v>435</v>
      </c>
      <c r="B696" s="63">
        <v>272</v>
      </c>
      <c r="C696" s="56" t="s">
        <v>393</v>
      </c>
      <c r="D696" s="57">
        <v>2</v>
      </c>
    </row>
    <row r="697" spans="1:4" x14ac:dyDescent="0.2">
      <c r="A697" s="62">
        <v>436</v>
      </c>
      <c r="B697" s="63">
        <v>273</v>
      </c>
      <c r="C697" s="56" t="s">
        <v>394</v>
      </c>
      <c r="D697" s="57">
        <v>1</v>
      </c>
    </row>
    <row r="698" spans="1:4" x14ac:dyDescent="0.2">
      <c r="A698" s="62">
        <v>436</v>
      </c>
      <c r="B698" s="63">
        <v>274</v>
      </c>
      <c r="C698" s="56" t="s">
        <v>394</v>
      </c>
      <c r="D698" s="57">
        <v>1</v>
      </c>
    </row>
    <row r="699" spans="1:4" x14ac:dyDescent="0.2">
      <c r="A699" s="62">
        <v>436</v>
      </c>
      <c r="B699" s="63">
        <v>275</v>
      </c>
      <c r="C699" s="56" t="s">
        <v>394</v>
      </c>
      <c r="D699" s="57">
        <v>2</v>
      </c>
    </row>
    <row r="700" spans="1:4" x14ac:dyDescent="0.2">
      <c r="A700" s="62">
        <v>437</v>
      </c>
      <c r="B700" s="63">
        <v>1403</v>
      </c>
      <c r="C700" s="56" t="s">
        <v>395</v>
      </c>
      <c r="D700" s="57">
        <v>2</v>
      </c>
    </row>
    <row r="701" spans="1:4" x14ac:dyDescent="0.2">
      <c r="A701" s="62">
        <v>437</v>
      </c>
      <c r="B701" s="63">
        <v>1404</v>
      </c>
      <c r="C701" s="56" t="s">
        <v>395</v>
      </c>
      <c r="D701" s="57">
        <v>1</v>
      </c>
    </row>
    <row r="702" spans="1:4" x14ac:dyDescent="0.2">
      <c r="A702" s="62">
        <v>437</v>
      </c>
      <c r="B702" s="63">
        <v>1405</v>
      </c>
      <c r="C702" s="56" t="s">
        <v>395</v>
      </c>
      <c r="D702" s="57">
        <v>1</v>
      </c>
    </row>
    <row r="703" spans="1:4" x14ac:dyDescent="0.2">
      <c r="A703" s="62">
        <v>439</v>
      </c>
      <c r="B703" s="63">
        <v>346</v>
      </c>
      <c r="C703" s="56" t="s">
        <v>396</v>
      </c>
      <c r="D703" s="57">
        <v>2</v>
      </c>
    </row>
    <row r="704" spans="1:4" x14ac:dyDescent="0.2">
      <c r="A704" s="62">
        <v>439</v>
      </c>
      <c r="B704" s="63">
        <v>349</v>
      </c>
      <c r="C704" s="56" t="s">
        <v>396</v>
      </c>
      <c r="D704" s="57">
        <v>1</v>
      </c>
    </row>
    <row r="705" spans="1:4" x14ac:dyDescent="0.2">
      <c r="A705" s="62">
        <v>440</v>
      </c>
      <c r="B705" s="63">
        <v>210</v>
      </c>
      <c r="C705" s="56" t="s">
        <v>397</v>
      </c>
      <c r="D705" s="57">
        <v>2</v>
      </c>
    </row>
    <row r="706" spans="1:4" x14ac:dyDescent="0.2">
      <c r="A706" s="62">
        <v>440</v>
      </c>
      <c r="B706" s="63">
        <v>347</v>
      </c>
      <c r="C706" s="56" t="s">
        <v>397</v>
      </c>
      <c r="D706" s="57" t="s">
        <v>500</v>
      </c>
    </row>
    <row r="707" spans="1:4" x14ac:dyDescent="0.2">
      <c r="A707" s="62">
        <v>440</v>
      </c>
      <c r="B707" s="63">
        <v>348</v>
      </c>
      <c r="C707" s="56" t="s">
        <v>397</v>
      </c>
      <c r="D707" s="57" t="s">
        <v>500</v>
      </c>
    </row>
    <row r="708" spans="1:4" x14ac:dyDescent="0.2">
      <c r="A708" s="62">
        <v>441</v>
      </c>
      <c r="B708" s="63">
        <v>206</v>
      </c>
      <c r="C708" s="56" t="s">
        <v>297</v>
      </c>
      <c r="D708" s="57">
        <v>2</v>
      </c>
    </row>
    <row r="709" spans="1:4" x14ac:dyDescent="0.2">
      <c r="A709" s="62">
        <v>441</v>
      </c>
      <c r="B709" s="63">
        <v>350</v>
      </c>
      <c r="C709" s="56" t="s">
        <v>297</v>
      </c>
      <c r="D709" s="57">
        <v>1</v>
      </c>
    </row>
    <row r="710" spans="1:4" x14ac:dyDescent="0.2">
      <c r="A710" s="62">
        <v>441</v>
      </c>
      <c r="B710" s="63">
        <v>351</v>
      </c>
      <c r="C710" s="56" t="s">
        <v>297</v>
      </c>
      <c r="D710" s="57">
        <v>1</v>
      </c>
    </row>
    <row r="711" spans="1:4" x14ac:dyDescent="0.2">
      <c r="A711" s="62">
        <v>441</v>
      </c>
      <c r="B711" s="63">
        <v>352</v>
      </c>
      <c r="C711" s="56" t="s">
        <v>297</v>
      </c>
      <c r="D711" s="57">
        <v>1</v>
      </c>
    </row>
    <row r="712" spans="1:4" x14ac:dyDescent="0.2">
      <c r="A712" s="62">
        <v>442</v>
      </c>
      <c r="B712" s="63">
        <v>356</v>
      </c>
      <c r="C712" s="56" t="s">
        <v>293</v>
      </c>
      <c r="D712" s="57" t="s">
        <v>500</v>
      </c>
    </row>
    <row r="713" spans="1:4" x14ac:dyDescent="0.2">
      <c r="A713" s="62">
        <v>442</v>
      </c>
      <c r="B713" s="63">
        <v>357</v>
      </c>
      <c r="C713" s="56" t="s">
        <v>293</v>
      </c>
      <c r="D713" s="57" t="s">
        <v>500</v>
      </c>
    </row>
    <row r="714" spans="1:4" x14ac:dyDescent="0.2">
      <c r="A714" s="62">
        <v>443</v>
      </c>
      <c r="B714" s="63">
        <v>358</v>
      </c>
      <c r="C714" s="56" t="s">
        <v>335</v>
      </c>
      <c r="D714" s="57">
        <v>1</v>
      </c>
    </row>
    <row r="715" spans="1:4" x14ac:dyDescent="0.2">
      <c r="A715" s="62">
        <v>443</v>
      </c>
      <c r="B715" s="63">
        <v>359</v>
      </c>
      <c r="C715" s="56" t="s">
        <v>335</v>
      </c>
      <c r="D715" s="57" t="s">
        <v>507</v>
      </c>
    </row>
    <row r="716" spans="1:4" x14ac:dyDescent="0.2">
      <c r="A716" s="62">
        <v>444</v>
      </c>
      <c r="B716" s="63">
        <v>208</v>
      </c>
      <c r="C716" s="56" t="s">
        <v>338</v>
      </c>
      <c r="D716" s="57">
        <v>2</v>
      </c>
    </row>
    <row r="717" spans="1:4" x14ac:dyDescent="0.2">
      <c r="A717" s="62">
        <v>444</v>
      </c>
      <c r="B717" s="63">
        <v>358</v>
      </c>
      <c r="C717" s="56" t="s">
        <v>338</v>
      </c>
      <c r="D717" s="57" t="s">
        <v>510</v>
      </c>
    </row>
    <row r="718" spans="1:4" x14ac:dyDescent="0.2">
      <c r="A718" s="62">
        <v>444</v>
      </c>
      <c r="B718" s="63">
        <v>360</v>
      </c>
      <c r="C718" s="56" t="s">
        <v>338</v>
      </c>
      <c r="D718" s="57" t="s">
        <v>510</v>
      </c>
    </row>
    <row r="719" spans="1:4" x14ac:dyDescent="0.2">
      <c r="A719" s="62">
        <v>445</v>
      </c>
      <c r="B719" s="63">
        <v>1406</v>
      </c>
      <c r="C719" s="56" t="s">
        <v>398</v>
      </c>
      <c r="D719" s="57">
        <v>1</v>
      </c>
    </row>
    <row r="720" spans="1:4" x14ac:dyDescent="0.2">
      <c r="A720" s="62">
        <v>445</v>
      </c>
      <c r="B720" s="63">
        <v>1407</v>
      </c>
      <c r="C720" s="56" t="s">
        <v>398</v>
      </c>
      <c r="D720" s="57">
        <v>2</v>
      </c>
    </row>
    <row r="721" spans="1:4" x14ac:dyDescent="0.2">
      <c r="A721" s="62">
        <v>446</v>
      </c>
      <c r="B721" s="63">
        <v>1408</v>
      </c>
      <c r="C721" s="56" t="s">
        <v>398</v>
      </c>
      <c r="D721" s="57">
        <v>1</v>
      </c>
    </row>
    <row r="722" spans="1:4" x14ac:dyDescent="0.2">
      <c r="A722" s="62">
        <v>446</v>
      </c>
      <c r="B722" s="63">
        <v>1409</v>
      </c>
      <c r="C722" s="56" t="s">
        <v>398</v>
      </c>
      <c r="D722" s="57">
        <v>2</v>
      </c>
    </row>
    <row r="723" spans="1:4" x14ac:dyDescent="0.2">
      <c r="A723" s="62">
        <v>447</v>
      </c>
      <c r="B723" s="63">
        <v>206</v>
      </c>
      <c r="C723" s="56" t="s">
        <v>309</v>
      </c>
      <c r="D723" s="57">
        <v>2</v>
      </c>
    </row>
    <row r="724" spans="1:4" x14ac:dyDescent="0.2">
      <c r="A724" s="62">
        <v>448</v>
      </c>
      <c r="B724" s="63">
        <v>1125</v>
      </c>
      <c r="C724" s="56" t="s">
        <v>309</v>
      </c>
      <c r="D724" s="57">
        <v>2</v>
      </c>
    </row>
    <row r="725" spans="1:4" x14ac:dyDescent="0.2">
      <c r="A725" s="62">
        <v>449</v>
      </c>
      <c r="B725" s="63">
        <v>1127</v>
      </c>
      <c r="C725" s="56" t="s">
        <v>309</v>
      </c>
      <c r="D725" s="57">
        <v>2</v>
      </c>
    </row>
    <row r="726" spans="1:4" x14ac:dyDescent="0.2">
      <c r="A726" s="62">
        <v>450</v>
      </c>
      <c r="B726" s="63">
        <v>1129</v>
      </c>
      <c r="C726" s="56" t="s">
        <v>309</v>
      </c>
      <c r="D726" s="57">
        <v>2</v>
      </c>
    </row>
    <row r="727" spans="1:4" x14ac:dyDescent="0.2">
      <c r="A727" s="62">
        <v>451</v>
      </c>
      <c r="B727" s="63">
        <v>1140</v>
      </c>
      <c r="C727" s="56" t="s">
        <v>309</v>
      </c>
      <c r="D727" s="57">
        <v>2</v>
      </c>
    </row>
    <row r="728" spans="1:4" x14ac:dyDescent="0.2">
      <c r="A728" s="62">
        <v>452</v>
      </c>
      <c r="B728" s="63">
        <v>1142</v>
      </c>
      <c r="C728" s="56" t="s">
        <v>309</v>
      </c>
      <c r="D728" s="57">
        <v>2</v>
      </c>
    </row>
    <row r="729" spans="1:4" x14ac:dyDescent="0.2">
      <c r="A729" s="62">
        <v>453</v>
      </c>
      <c r="B729" s="63">
        <v>1144</v>
      </c>
      <c r="C729" s="56" t="s">
        <v>309</v>
      </c>
      <c r="D729" s="57">
        <v>2</v>
      </c>
    </row>
    <row r="730" spans="1:4" x14ac:dyDescent="0.2">
      <c r="A730" s="62">
        <v>454</v>
      </c>
      <c r="B730" s="63">
        <v>1146</v>
      </c>
      <c r="C730" s="56" t="s">
        <v>309</v>
      </c>
      <c r="D730" s="57">
        <v>2</v>
      </c>
    </row>
    <row r="731" spans="1:4" x14ac:dyDescent="0.2">
      <c r="A731" s="62">
        <v>455</v>
      </c>
      <c r="B731" s="63">
        <v>1148</v>
      </c>
      <c r="C731" s="56" t="s">
        <v>309</v>
      </c>
      <c r="D731" s="57">
        <v>2</v>
      </c>
    </row>
    <row r="732" spans="1:4" x14ac:dyDescent="0.2">
      <c r="A732" s="62">
        <v>456</v>
      </c>
      <c r="B732" s="63">
        <v>1150</v>
      </c>
      <c r="C732" s="56" t="s">
        <v>309</v>
      </c>
      <c r="D732" s="57">
        <v>2</v>
      </c>
    </row>
    <row r="733" spans="1:4" x14ac:dyDescent="0.2">
      <c r="A733" s="62">
        <v>459</v>
      </c>
      <c r="B733" s="63">
        <v>1398</v>
      </c>
      <c r="C733" s="56" t="s">
        <v>309</v>
      </c>
      <c r="D733" s="57">
        <v>2</v>
      </c>
    </row>
    <row r="734" spans="1:4" x14ac:dyDescent="0.2">
      <c r="A734" s="62">
        <v>460</v>
      </c>
      <c r="B734" s="63">
        <v>361</v>
      </c>
      <c r="C734" s="56" t="s">
        <v>399</v>
      </c>
      <c r="D734" s="57" t="s">
        <v>254</v>
      </c>
    </row>
    <row r="735" spans="1:4" x14ac:dyDescent="0.2">
      <c r="A735" s="62">
        <v>461</v>
      </c>
      <c r="B735" s="63">
        <v>361</v>
      </c>
      <c r="C735" s="56" t="s">
        <v>399</v>
      </c>
      <c r="D735" s="57" t="s">
        <v>254</v>
      </c>
    </row>
    <row r="736" spans="1:4" x14ac:dyDescent="0.2">
      <c r="A736" s="62">
        <v>462</v>
      </c>
      <c r="B736" s="63">
        <v>362</v>
      </c>
      <c r="C736" s="56" t="s">
        <v>400</v>
      </c>
      <c r="D736" s="57" t="s">
        <v>254</v>
      </c>
    </row>
    <row r="737" spans="1:4" x14ac:dyDescent="0.2">
      <c r="A737" s="62">
        <v>463</v>
      </c>
      <c r="B737" s="63">
        <v>363</v>
      </c>
      <c r="C737" s="56" t="s">
        <v>401</v>
      </c>
      <c r="D737" s="57" t="s">
        <v>254</v>
      </c>
    </row>
    <row r="738" spans="1:4" x14ac:dyDescent="0.2">
      <c r="A738" s="62">
        <v>464</v>
      </c>
      <c r="B738" s="63">
        <v>364</v>
      </c>
      <c r="C738" s="56" t="s">
        <v>402</v>
      </c>
      <c r="D738" s="57">
        <v>1</v>
      </c>
    </row>
    <row r="739" spans="1:4" x14ac:dyDescent="0.2">
      <c r="A739" s="62">
        <v>464</v>
      </c>
      <c r="B739" s="63">
        <v>365</v>
      </c>
      <c r="C739" s="56" t="s">
        <v>402</v>
      </c>
      <c r="D739" s="57">
        <v>1</v>
      </c>
    </row>
    <row r="740" spans="1:4" x14ac:dyDescent="0.2">
      <c r="A740" s="62">
        <v>465</v>
      </c>
      <c r="B740" s="63">
        <v>1410</v>
      </c>
      <c r="C740" s="56" t="s">
        <v>403</v>
      </c>
      <c r="D740" s="57">
        <v>1</v>
      </c>
    </row>
    <row r="741" spans="1:4" x14ac:dyDescent="0.2">
      <c r="A741" s="62">
        <v>465</v>
      </c>
      <c r="B741" s="63">
        <v>1411</v>
      </c>
      <c r="C741" s="56" t="s">
        <v>403</v>
      </c>
      <c r="D741" s="57">
        <v>1</v>
      </c>
    </row>
    <row r="742" spans="1:4" x14ac:dyDescent="0.2">
      <c r="A742" s="62">
        <v>466</v>
      </c>
      <c r="B742" s="63">
        <v>366</v>
      </c>
      <c r="C742" s="56" t="s">
        <v>404</v>
      </c>
      <c r="D742" s="57" t="s">
        <v>500</v>
      </c>
    </row>
    <row r="743" spans="1:4" x14ac:dyDescent="0.2">
      <c r="A743" s="62">
        <v>467</v>
      </c>
      <c r="B743" s="63">
        <v>367</v>
      </c>
      <c r="C743" s="56" t="s">
        <v>404</v>
      </c>
      <c r="D743" s="57" t="s">
        <v>500</v>
      </c>
    </row>
    <row r="744" spans="1:4" x14ac:dyDescent="0.2">
      <c r="A744" s="62">
        <v>468</v>
      </c>
      <c r="B744" s="63">
        <v>368</v>
      </c>
      <c r="C744" s="56" t="s">
        <v>404</v>
      </c>
      <c r="D744" s="57" t="s">
        <v>500</v>
      </c>
    </row>
    <row r="745" spans="1:4" x14ac:dyDescent="0.2">
      <c r="A745" s="62">
        <v>469</v>
      </c>
      <c r="B745" s="63">
        <v>369</v>
      </c>
      <c r="C745" s="56" t="s">
        <v>404</v>
      </c>
      <c r="D745" s="57" t="s">
        <v>500</v>
      </c>
    </row>
    <row r="746" spans="1:4" x14ac:dyDescent="0.2">
      <c r="A746" s="62">
        <v>470</v>
      </c>
      <c r="B746" s="63">
        <v>370</v>
      </c>
      <c r="C746" s="56" t="s">
        <v>404</v>
      </c>
      <c r="D746" s="57" t="s">
        <v>500</v>
      </c>
    </row>
    <row r="747" spans="1:4" x14ac:dyDescent="0.2">
      <c r="A747" s="62">
        <v>473</v>
      </c>
      <c r="B747" s="63">
        <v>1412</v>
      </c>
      <c r="C747" s="56" t="s">
        <v>405</v>
      </c>
      <c r="D747" s="57">
        <v>1</v>
      </c>
    </row>
    <row r="748" spans="1:4" x14ac:dyDescent="0.2">
      <c r="A748" s="62">
        <v>473</v>
      </c>
      <c r="B748" s="63">
        <v>1413</v>
      </c>
      <c r="C748" s="56" t="s">
        <v>405</v>
      </c>
      <c r="D748" s="57">
        <v>2</v>
      </c>
    </row>
    <row r="749" spans="1:4" x14ac:dyDescent="0.2">
      <c r="A749" s="62">
        <v>474</v>
      </c>
      <c r="B749" s="63">
        <v>1414</v>
      </c>
      <c r="C749" s="56" t="s">
        <v>406</v>
      </c>
      <c r="D749" s="57" t="s">
        <v>254</v>
      </c>
    </row>
    <row r="750" spans="1:4" x14ac:dyDescent="0.2">
      <c r="A750" s="62">
        <v>475</v>
      </c>
      <c r="B750" s="63">
        <v>1415</v>
      </c>
      <c r="C750" s="56" t="s">
        <v>407</v>
      </c>
      <c r="D750" s="57">
        <v>1</v>
      </c>
    </row>
    <row r="751" spans="1:4" x14ac:dyDescent="0.2">
      <c r="A751" s="62">
        <v>475</v>
      </c>
      <c r="B751" s="63">
        <v>1416</v>
      </c>
      <c r="C751" s="56" t="s">
        <v>407</v>
      </c>
      <c r="D751" s="57">
        <v>2</v>
      </c>
    </row>
    <row r="752" spans="1:4" x14ac:dyDescent="0.2">
      <c r="A752" s="62">
        <v>476</v>
      </c>
      <c r="B752" s="63">
        <v>1417</v>
      </c>
      <c r="C752" s="56" t="s">
        <v>408</v>
      </c>
      <c r="D752" s="57" t="s">
        <v>254</v>
      </c>
    </row>
    <row r="753" spans="1:4" x14ac:dyDescent="0.2">
      <c r="A753" s="62">
        <v>477</v>
      </c>
      <c r="B753" s="63">
        <v>1418</v>
      </c>
      <c r="C753" s="56" t="s">
        <v>408</v>
      </c>
      <c r="D753" s="57" t="s">
        <v>254</v>
      </c>
    </row>
    <row r="754" spans="1:4" x14ac:dyDescent="0.2">
      <c r="A754" s="62">
        <v>478</v>
      </c>
      <c r="B754" s="63">
        <v>1419</v>
      </c>
      <c r="C754" s="56" t="s">
        <v>338</v>
      </c>
      <c r="D754" s="57">
        <v>1</v>
      </c>
    </row>
    <row r="755" spans="1:4" x14ac:dyDescent="0.2">
      <c r="A755" s="62">
        <v>478</v>
      </c>
      <c r="B755" s="63">
        <v>1420</v>
      </c>
      <c r="C755" s="56" t="s">
        <v>338</v>
      </c>
      <c r="D755" s="57">
        <v>1</v>
      </c>
    </row>
    <row r="756" spans="1:4" x14ac:dyDescent="0.2">
      <c r="A756" s="62">
        <v>478</v>
      </c>
      <c r="B756" s="63">
        <v>1421</v>
      </c>
      <c r="C756" s="56" t="s">
        <v>338</v>
      </c>
      <c r="D756" s="57">
        <v>2</v>
      </c>
    </row>
    <row r="757" spans="1:4" x14ac:dyDescent="0.2">
      <c r="A757" s="62">
        <v>479</v>
      </c>
      <c r="B757" s="63">
        <v>1424</v>
      </c>
      <c r="C757" s="56" t="s">
        <v>396</v>
      </c>
      <c r="D757" s="57">
        <v>2</v>
      </c>
    </row>
    <row r="758" spans="1:4" x14ac:dyDescent="0.2">
      <c r="A758" s="62">
        <v>479</v>
      </c>
      <c r="B758" s="63">
        <v>1425</v>
      </c>
      <c r="C758" s="56" t="s">
        <v>396</v>
      </c>
      <c r="D758" s="57">
        <v>1</v>
      </c>
    </row>
    <row r="759" spans="1:4" x14ac:dyDescent="0.2">
      <c r="A759" s="62">
        <v>480</v>
      </c>
      <c r="B759" s="63">
        <v>1426</v>
      </c>
      <c r="C759" s="56" t="s">
        <v>396</v>
      </c>
      <c r="D759" s="57">
        <v>2</v>
      </c>
    </row>
    <row r="760" spans="1:4" x14ac:dyDescent="0.2">
      <c r="A760" s="62">
        <v>480</v>
      </c>
      <c r="B760" s="63">
        <v>1427</v>
      </c>
      <c r="C760" s="56" t="s">
        <v>396</v>
      </c>
      <c r="D760" s="57">
        <v>1</v>
      </c>
    </row>
    <row r="761" spans="1:4" x14ac:dyDescent="0.2">
      <c r="A761" s="62">
        <v>481</v>
      </c>
      <c r="B761" s="63">
        <v>1428</v>
      </c>
      <c r="C761" s="56" t="s">
        <v>396</v>
      </c>
      <c r="D761" s="57">
        <v>2</v>
      </c>
    </row>
    <row r="762" spans="1:4" x14ac:dyDescent="0.2">
      <c r="A762" s="62">
        <v>481</v>
      </c>
      <c r="B762" s="63">
        <v>1429</v>
      </c>
      <c r="C762" s="56" t="s">
        <v>396</v>
      </c>
      <c r="D762" s="57">
        <v>1</v>
      </c>
    </row>
    <row r="763" spans="1:4" x14ac:dyDescent="0.2">
      <c r="A763" s="62">
        <v>482</v>
      </c>
      <c r="B763" s="63">
        <v>378</v>
      </c>
      <c r="C763" s="56" t="s">
        <v>409</v>
      </c>
      <c r="D763" s="57" t="s">
        <v>410</v>
      </c>
    </row>
    <row r="764" spans="1:4" x14ac:dyDescent="0.2">
      <c r="A764" s="62">
        <v>483</v>
      </c>
      <c r="B764" s="63">
        <v>379</v>
      </c>
      <c r="C764" s="56" t="s">
        <v>411</v>
      </c>
      <c r="D764" s="57" t="s">
        <v>410</v>
      </c>
    </row>
    <row r="765" spans="1:4" x14ac:dyDescent="0.2">
      <c r="A765" s="62">
        <v>484</v>
      </c>
      <c r="B765" s="63">
        <v>380</v>
      </c>
      <c r="C765" s="56" t="s">
        <v>412</v>
      </c>
      <c r="D765" s="57" t="s">
        <v>410</v>
      </c>
    </row>
    <row r="766" spans="1:4" x14ac:dyDescent="0.2">
      <c r="A766" s="62">
        <v>485</v>
      </c>
      <c r="B766" s="63">
        <v>381</v>
      </c>
      <c r="C766" s="56" t="s">
        <v>413</v>
      </c>
      <c r="D766" s="57" t="s">
        <v>410</v>
      </c>
    </row>
    <row r="767" spans="1:4" x14ac:dyDescent="0.2">
      <c r="A767" s="62">
        <v>486</v>
      </c>
      <c r="B767" s="63">
        <v>382</v>
      </c>
      <c r="C767" s="56" t="s">
        <v>414</v>
      </c>
      <c r="D767" s="57" t="s">
        <v>410</v>
      </c>
    </row>
    <row r="768" spans="1:4" x14ac:dyDescent="0.2">
      <c r="A768" s="62">
        <v>487</v>
      </c>
      <c r="B768" s="63">
        <v>383</v>
      </c>
      <c r="C768" s="56" t="s">
        <v>415</v>
      </c>
      <c r="D768" s="57" t="s">
        <v>410</v>
      </c>
    </row>
    <row r="769" spans="1:4" x14ac:dyDescent="0.2">
      <c r="A769" s="62">
        <v>488</v>
      </c>
      <c r="B769" s="63">
        <v>384</v>
      </c>
      <c r="C769" s="56" t="s">
        <v>416</v>
      </c>
      <c r="D769" s="57" t="s">
        <v>410</v>
      </c>
    </row>
    <row r="770" spans="1:4" x14ac:dyDescent="0.2">
      <c r="A770" s="62">
        <v>489</v>
      </c>
      <c r="B770" s="63">
        <v>385</v>
      </c>
      <c r="C770" s="56" t="s">
        <v>417</v>
      </c>
      <c r="D770" s="57" t="s">
        <v>410</v>
      </c>
    </row>
    <row r="771" spans="1:4" x14ac:dyDescent="0.2">
      <c r="A771" s="62">
        <v>490</v>
      </c>
      <c r="B771" s="63">
        <v>386</v>
      </c>
      <c r="C771" s="56" t="s">
        <v>418</v>
      </c>
      <c r="D771" s="57" t="s">
        <v>410</v>
      </c>
    </row>
    <row r="772" spans="1:4" x14ac:dyDescent="0.2">
      <c r="A772" s="62">
        <v>491</v>
      </c>
      <c r="B772" s="63">
        <v>387</v>
      </c>
      <c r="C772" s="56" t="s">
        <v>419</v>
      </c>
      <c r="D772" s="57" t="s">
        <v>410</v>
      </c>
    </row>
    <row r="773" spans="1:4" x14ac:dyDescent="0.2">
      <c r="A773" s="62">
        <v>492</v>
      </c>
      <c r="B773" s="63">
        <v>388</v>
      </c>
      <c r="C773" s="56" t="s">
        <v>420</v>
      </c>
      <c r="D773" s="57" t="s">
        <v>410</v>
      </c>
    </row>
    <row r="774" spans="1:4" x14ac:dyDescent="0.2">
      <c r="A774" s="62">
        <v>493</v>
      </c>
      <c r="B774" s="63">
        <v>389</v>
      </c>
      <c r="C774" s="56" t="s">
        <v>421</v>
      </c>
      <c r="D774" s="57" t="s">
        <v>410</v>
      </c>
    </row>
    <row r="775" spans="1:4" x14ac:dyDescent="0.2">
      <c r="A775" s="62">
        <v>494</v>
      </c>
      <c r="B775" s="63">
        <v>390</v>
      </c>
      <c r="C775" s="56" t="s">
        <v>422</v>
      </c>
      <c r="D775" s="57" t="s">
        <v>410</v>
      </c>
    </row>
    <row r="776" spans="1:4" x14ac:dyDescent="0.2">
      <c r="A776" s="62">
        <v>495</v>
      </c>
      <c r="B776" s="63">
        <v>391</v>
      </c>
      <c r="C776" s="56" t="s">
        <v>423</v>
      </c>
      <c r="D776" s="57" t="s">
        <v>410</v>
      </c>
    </row>
    <row r="777" spans="1:4" x14ac:dyDescent="0.2">
      <c r="A777" s="62">
        <v>496</v>
      </c>
      <c r="B777" s="63">
        <v>392</v>
      </c>
      <c r="C777" s="56" t="s">
        <v>424</v>
      </c>
      <c r="D777" s="57" t="s">
        <v>410</v>
      </c>
    </row>
    <row r="778" spans="1:4" x14ac:dyDescent="0.2">
      <c r="A778" s="62">
        <v>497</v>
      </c>
      <c r="B778" s="63">
        <v>393</v>
      </c>
      <c r="C778" s="56" t="s">
        <v>425</v>
      </c>
      <c r="D778" s="57" t="s">
        <v>410</v>
      </c>
    </row>
    <row r="779" spans="1:4" x14ac:dyDescent="0.2">
      <c r="A779" s="62">
        <v>498</v>
      </c>
      <c r="B779" s="63">
        <v>394</v>
      </c>
      <c r="C779" s="56" t="s">
        <v>426</v>
      </c>
      <c r="D779" s="57" t="s">
        <v>410</v>
      </c>
    </row>
    <row r="780" spans="1:4" x14ac:dyDescent="0.2">
      <c r="A780" s="62">
        <v>701</v>
      </c>
      <c r="B780" s="63">
        <v>343</v>
      </c>
      <c r="C780" s="56" t="s">
        <v>427</v>
      </c>
      <c r="D780" s="57" t="s">
        <v>254</v>
      </c>
    </row>
    <row r="781" spans="1:4" x14ac:dyDescent="0.2">
      <c r="A781" s="62">
        <v>702</v>
      </c>
      <c r="B781" s="63">
        <v>344</v>
      </c>
      <c r="C781" s="56" t="s">
        <v>427</v>
      </c>
      <c r="D781" s="57" t="s">
        <v>254</v>
      </c>
    </row>
    <row r="782" spans="1:4" x14ac:dyDescent="0.2">
      <c r="A782" s="62">
        <v>703</v>
      </c>
      <c r="B782" s="63">
        <v>317</v>
      </c>
      <c r="C782" s="56" t="s">
        <v>361</v>
      </c>
      <c r="D782" s="57" t="s">
        <v>254</v>
      </c>
    </row>
    <row r="783" spans="1:4" x14ac:dyDescent="0.2">
      <c r="A783" s="62">
        <v>704</v>
      </c>
      <c r="B783" s="63">
        <v>318</v>
      </c>
      <c r="C783" s="56" t="s">
        <v>361</v>
      </c>
      <c r="D783" s="57" t="s">
        <v>254</v>
      </c>
    </row>
    <row r="784" spans="1:4" x14ac:dyDescent="0.2">
      <c r="A784" s="62">
        <v>705</v>
      </c>
      <c r="B784" s="63">
        <v>319</v>
      </c>
      <c r="C784" s="56" t="s">
        <v>361</v>
      </c>
      <c r="D784" s="57" t="s">
        <v>254</v>
      </c>
    </row>
    <row r="785" spans="1:4" x14ac:dyDescent="0.2">
      <c r="A785" s="62">
        <v>706</v>
      </c>
      <c r="B785" s="63">
        <v>320</v>
      </c>
      <c r="C785" s="56" t="s">
        <v>361</v>
      </c>
      <c r="D785" s="57" t="s">
        <v>254</v>
      </c>
    </row>
    <row r="786" spans="1:4" x14ac:dyDescent="0.2">
      <c r="A786" s="62">
        <v>707</v>
      </c>
      <c r="B786" s="63">
        <v>321</v>
      </c>
      <c r="C786" s="56" t="s">
        <v>361</v>
      </c>
      <c r="D786" s="57" t="s">
        <v>254</v>
      </c>
    </row>
    <row r="787" spans="1:4" x14ac:dyDescent="0.2">
      <c r="A787" s="62">
        <v>708</v>
      </c>
      <c r="B787" s="63">
        <v>322</v>
      </c>
      <c r="C787" s="56" t="s">
        <v>361</v>
      </c>
      <c r="D787" s="57" t="s">
        <v>254</v>
      </c>
    </row>
    <row r="788" spans="1:4" x14ac:dyDescent="0.2">
      <c r="A788" s="62">
        <v>709</v>
      </c>
      <c r="B788" s="63">
        <v>323</v>
      </c>
      <c r="C788" s="56" t="s">
        <v>361</v>
      </c>
      <c r="D788" s="57" t="s">
        <v>254</v>
      </c>
    </row>
    <row r="789" spans="1:4" x14ac:dyDescent="0.2">
      <c r="A789" s="62">
        <v>710</v>
      </c>
      <c r="B789" s="63">
        <v>324</v>
      </c>
      <c r="C789" s="56" t="s">
        <v>361</v>
      </c>
      <c r="D789" s="57" t="s">
        <v>254</v>
      </c>
    </row>
    <row r="790" spans="1:4" x14ac:dyDescent="0.2">
      <c r="A790" s="62">
        <v>711</v>
      </c>
      <c r="B790" s="63">
        <v>325</v>
      </c>
      <c r="C790" s="56" t="s">
        <v>361</v>
      </c>
      <c r="D790" s="57" t="s">
        <v>254</v>
      </c>
    </row>
    <row r="791" spans="1:4" x14ac:dyDescent="0.2">
      <c r="A791" s="62">
        <v>712</v>
      </c>
      <c r="B791" s="63">
        <v>326</v>
      </c>
      <c r="C791" s="56" t="s">
        <v>428</v>
      </c>
      <c r="D791" s="57" t="s">
        <v>254</v>
      </c>
    </row>
    <row r="792" spans="1:4" x14ac:dyDescent="0.2">
      <c r="A792" s="62">
        <v>713</v>
      </c>
      <c r="B792" s="63">
        <v>328</v>
      </c>
      <c r="C792" s="56" t="s">
        <v>428</v>
      </c>
      <c r="D792" s="57" t="s">
        <v>254</v>
      </c>
    </row>
    <row r="793" spans="1:4" x14ac:dyDescent="0.2">
      <c r="A793" s="62">
        <v>714</v>
      </c>
      <c r="B793" s="63">
        <v>329</v>
      </c>
      <c r="C793" s="56" t="s">
        <v>428</v>
      </c>
      <c r="D793" s="57" t="s">
        <v>254</v>
      </c>
    </row>
    <row r="794" spans="1:4" x14ac:dyDescent="0.2">
      <c r="A794" s="62">
        <v>715</v>
      </c>
      <c r="B794" s="63">
        <v>330</v>
      </c>
      <c r="C794" s="56" t="s">
        <v>428</v>
      </c>
      <c r="D794" s="57" t="s">
        <v>254</v>
      </c>
    </row>
    <row r="795" spans="1:4" x14ac:dyDescent="0.2">
      <c r="A795" s="62">
        <v>716</v>
      </c>
      <c r="B795" s="63">
        <v>339</v>
      </c>
      <c r="C795" s="56" t="s">
        <v>429</v>
      </c>
      <c r="D795" s="57" t="s">
        <v>254</v>
      </c>
    </row>
    <row r="796" spans="1:4" x14ac:dyDescent="0.2">
      <c r="A796" s="62">
        <v>717</v>
      </c>
      <c r="B796" s="63">
        <v>340</v>
      </c>
      <c r="C796" s="56" t="s">
        <v>429</v>
      </c>
      <c r="D796" s="57" t="s">
        <v>254</v>
      </c>
    </row>
    <row r="797" spans="1:4" x14ac:dyDescent="0.2">
      <c r="A797" s="62">
        <v>718</v>
      </c>
      <c r="B797" s="63">
        <v>341</v>
      </c>
      <c r="C797" s="56" t="s">
        <v>430</v>
      </c>
      <c r="D797" s="57" t="s">
        <v>254</v>
      </c>
    </row>
    <row r="798" spans="1:4" x14ac:dyDescent="0.2">
      <c r="A798" s="62">
        <v>719</v>
      </c>
      <c r="B798" s="63">
        <v>342</v>
      </c>
      <c r="C798" s="56" t="s">
        <v>430</v>
      </c>
      <c r="D798" s="57" t="s">
        <v>254</v>
      </c>
    </row>
    <row r="799" spans="1:4" x14ac:dyDescent="0.2">
      <c r="A799" s="62">
        <v>720</v>
      </c>
      <c r="B799" s="63">
        <v>331</v>
      </c>
      <c r="C799" s="56" t="s">
        <v>294</v>
      </c>
      <c r="D799" s="57">
        <v>1</v>
      </c>
    </row>
    <row r="800" spans="1:4" x14ac:dyDescent="0.2">
      <c r="A800" s="62">
        <v>720</v>
      </c>
      <c r="B800" s="63">
        <v>332</v>
      </c>
      <c r="C800" s="56" t="s">
        <v>294</v>
      </c>
      <c r="D800" s="57">
        <v>1</v>
      </c>
    </row>
    <row r="801" spans="1:4" x14ac:dyDescent="0.2">
      <c r="A801" s="62">
        <v>720</v>
      </c>
      <c r="B801" s="63">
        <v>333</v>
      </c>
      <c r="C801" s="56" t="s">
        <v>294</v>
      </c>
      <c r="D801" s="57">
        <v>2</v>
      </c>
    </row>
    <row r="802" spans="1:4" x14ac:dyDescent="0.2">
      <c r="A802" s="62">
        <v>721</v>
      </c>
      <c r="B802" s="63">
        <v>327</v>
      </c>
      <c r="C802" s="56" t="s">
        <v>431</v>
      </c>
      <c r="D802" s="57">
        <v>2</v>
      </c>
    </row>
    <row r="803" spans="1:4" x14ac:dyDescent="0.2">
      <c r="A803" s="62">
        <v>721</v>
      </c>
      <c r="B803" s="63">
        <v>336</v>
      </c>
      <c r="C803" s="56" t="s">
        <v>431</v>
      </c>
      <c r="D803" s="57">
        <v>1</v>
      </c>
    </row>
    <row r="804" spans="1:4" x14ac:dyDescent="0.2">
      <c r="A804" s="62">
        <v>722</v>
      </c>
      <c r="B804" s="63">
        <v>13067</v>
      </c>
      <c r="C804" s="56" t="s">
        <v>431</v>
      </c>
      <c r="D804" s="57">
        <v>2</v>
      </c>
    </row>
    <row r="805" spans="1:4" x14ac:dyDescent="0.2">
      <c r="A805" s="62">
        <v>722</v>
      </c>
      <c r="B805" s="63">
        <v>13068</v>
      </c>
      <c r="C805" s="56" t="s">
        <v>431</v>
      </c>
      <c r="D805" s="57">
        <v>1</v>
      </c>
    </row>
    <row r="806" spans="1:4" x14ac:dyDescent="0.2">
      <c r="A806" s="62">
        <v>723</v>
      </c>
      <c r="B806" s="63">
        <v>13070</v>
      </c>
      <c r="C806" s="56" t="s">
        <v>431</v>
      </c>
      <c r="D806" s="57">
        <v>2</v>
      </c>
    </row>
    <row r="807" spans="1:4" x14ac:dyDescent="0.2">
      <c r="A807" s="62">
        <v>723</v>
      </c>
      <c r="B807" s="63">
        <v>13071</v>
      </c>
      <c r="C807" s="56" t="s">
        <v>431</v>
      </c>
      <c r="D807" s="57">
        <v>1</v>
      </c>
    </row>
    <row r="808" spans="1:4" x14ac:dyDescent="0.2">
      <c r="A808" s="62">
        <v>724</v>
      </c>
      <c r="B808" s="63">
        <v>13073</v>
      </c>
      <c r="C808" s="56" t="s">
        <v>431</v>
      </c>
      <c r="D808" s="57">
        <v>2</v>
      </c>
    </row>
    <row r="809" spans="1:4" x14ac:dyDescent="0.2">
      <c r="A809" s="62">
        <v>724</v>
      </c>
      <c r="B809" s="63">
        <v>13074</v>
      </c>
      <c r="C809" s="56" t="s">
        <v>431</v>
      </c>
      <c r="D809" s="57">
        <v>1</v>
      </c>
    </row>
    <row r="810" spans="1:4" x14ac:dyDescent="0.2">
      <c r="A810" s="62">
        <v>725</v>
      </c>
      <c r="B810" s="63">
        <v>13076</v>
      </c>
      <c r="C810" s="56" t="s">
        <v>431</v>
      </c>
      <c r="D810" s="57">
        <v>2</v>
      </c>
    </row>
    <row r="811" spans="1:4" x14ac:dyDescent="0.2">
      <c r="A811" s="62">
        <v>725</v>
      </c>
      <c r="B811" s="63">
        <v>13077</v>
      </c>
      <c r="C811" s="56" t="s">
        <v>431</v>
      </c>
      <c r="D811" s="57">
        <v>1</v>
      </c>
    </row>
    <row r="812" spans="1:4" x14ac:dyDescent="0.2">
      <c r="A812" s="62">
        <v>726</v>
      </c>
      <c r="B812" s="63">
        <v>13079</v>
      </c>
      <c r="C812" s="56" t="s">
        <v>431</v>
      </c>
      <c r="D812" s="57">
        <v>2</v>
      </c>
    </row>
    <row r="813" spans="1:4" x14ac:dyDescent="0.2">
      <c r="A813" s="62">
        <v>726</v>
      </c>
      <c r="B813" s="63">
        <v>13080</v>
      </c>
      <c r="C813" s="56" t="s">
        <v>431</v>
      </c>
      <c r="D813" s="57">
        <v>1</v>
      </c>
    </row>
    <row r="814" spans="1:4" x14ac:dyDescent="0.2">
      <c r="A814" s="62">
        <v>727</v>
      </c>
      <c r="B814" s="63">
        <v>13032</v>
      </c>
      <c r="C814" s="56" t="s">
        <v>431</v>
      </c>
      <c r="D814" s="57">
        <v>2</v>
      </c>
    </row>
    <row r="815" spans="1:4" x14ac:dyDescent="0.2">
      <c r="A815" s="62">
        <v>727</v>
      </c>
      <c r="B815" s="63">
        <v>13033</v>
      </c>
      <c r="C815" s="56" t="s">
        <v>431</v>
      </c>
      <c r="D815" s="57">
        <v>1</v>
      </c>
    </row>
    <row r="816" spans="1:4" x14ac:dyDescent="0.2">
      <c r="A816" s="62">
        <v>728</v>
      </c>
      <c r="B816" s="63">
        <v>13034</v>
      </c>
      <c r="C816" s="56" t="s">
        <v>432</v>
      </c>
      <c r="D816" s="57">
        <v>2</v>
      </c>
    </row>
    <row r="817" spans="1:4" x14ac:dyDescent="0.2">
      <c r="A817" s="62">
        <v>729</v>
      </c>
      <c r="B817" s="63">
        <v>13035</v>
      </c>
      <c r="C817" s="56" t="s">
        <v>431</v>
      </c>
      <c r="D817" s="57">
        <v>2</v>
      </c>
    </row>
    <row r="818" spans="1:4" x14ac:dyDescent="0.2">
      <c r="A818" s="62">
        <v>729</v>
      </c>
      <c r="B818" s="63">
        <v>13036</v>
      </c>
      <c r="C818" s="56" t="s">
        <v>431</v>
      </c>
      <c r="D818" s="57">
        <v>1</v>
      </c>
    </row>
    <row r="819" spans="1:4" x14ac:dyDescent="0.2">
      <c r="A819" s="62">
        <v>730</v>
      </c>
      <c r="B819" s="63">
        <v>13037</v>
      </c>
      <c r="C819" s="56" t="s">
        <v>432</v>
      </c>
      <c r="D819" s="57">
        <v>2</v>
      </c>
    </row>
    <row r="820" spans="1:4" x14ac:dyDescent="0.2">
      <c r="A820" s="62">
        <v>731</v>
      </c>
      <c r="B820" s="63">
        <v>13038</v>
      </c>
      <c r="C820" s="56" t="s">
        <v>431</v>
      </c>
      <c r="D820" s="57">
        <v>2</v>
      </c>
    </row>
    <row r="821" spans="1:4" x14ac:dyDescent="0.2">
      <c r="A821" s="62">
        <v>731</v>
      </c>
      <c r="B821" s="63">
        <v>13039</v>
      </c>
      <c r="C821" s="56" t="s">
        <v>431</v>
      </c>
      <c r="D821" s="57">
        <v>1</v>
      </c>
    </row>
    <row r="822" spans="1:4" x14ac:dyDescent="0.2">
      <c r="A822" s="62">
        <v>732</v>
      </c>
      <c r="B822" s="63">
        <v>13040</v>
      </c>
      <c r="C822" s="56" t="s">
        <v>432</v>
      </c>
      <c r="D822" s="57">
        <v>2</v>
      </c>
    </row>
    <row r="823" spans="1:4" x14ac:dyDescent="0.2">
      <c r="A823" s="62">
        <v>733</v>
      </c>
      <c r="B823" s="63">
        <v>13041</v>
      </c>
      <c r="C823" s="56" t="s">
        <v>431</v>
      </c>
      <c r="D823" s="57">
        <v>2</v>
      </c>
    </row>
    <row r="824" spans="1:4" x14ac:dyDescent="0.2">
      <c r="A824" s="62">
        <v>733</v>
      </c>
      <c r="B824" s="63">
        <v>13042</v>
      </c>
      <c r="C824" s="56" t="s">
        <v>431</v>
      </c>
      <c r="D824" s="57">
        <v>1</v>
      </c>
    </row>
    <row r="825" spans="1:4" x14ac:dyDescent="0.2">
      <c r="A825" s="62">
        <v>734</v>
      </c>
      <c r="B825" s="63">
        <v>13043</v>
      </c>
      <c r="C825" s="56" t="s">
        <v>432</v>
      </c>
      <c r="D825" s="57">
        <v>2</v>
      </c>
    </row>
    <row r="826" spans="1:4" x14ac:dyDescent="0.2">
      <c r="A826" s="62">
        <v>735</v>
      </c>
      <c r="B826" s="63">
        <v>13044</v>
      </c>
      <c r="C826" s="56" t="s">
        <v>431</v>
      </c>
      <c r="D826" s="57">
        <v>2</v>
      </c>
    </row>
    <row r="827" spans="1:4" x14ac:dyDescent="0.2">
      <c r="A827" s="62">
        <v>735</v>
      </c>
      <c r="B827" s="63">
        <v>13045</v>
      </c>
      <c r="C827" s="56" t="s">
        <v>431</v>
      </c>
      <c r="D827" s="57">
        <v>1</v>
      </c>
    </row>
    <row r="828" spans="1:4" x14ac:dyDescent="0.2">
      <c r="A828" s="62">
        <v>736</v>
      </c>
      <c r="B828" s="63">
        <v>13046</v>
      </c>
      <c r="C828" s="56" t="s">
        <v>432</v>
      </c>
      <c r="D828" s="57">
        <v>2</v>
      </c>
    </row>
    <row r="829" spans="1:4" x14ac:dyDescent="0.2">
      <c r="A829" s="62">
        <v>737</v>
      </c>
      <c r="B829" s="63">
        <v>13047</v>
      </c>
      <c r="C829" s="56" t="s">
        <v>431</v>
      </c>
      <c r="D829" s="57">
        <v>2</v>
      </c>
    </row>
    <row r="830" spans="1:4" x14ac:dyDescent="0.2">
      <c r="A830" s="62">
        <v>737</v>
      </c>
      <c r="B830" s="63">
        <v>13048</v>
      </c>
      <c r="C830" s="56" t="s">
        <v>431</v>
      </c>
      <c r="D830" s="57">
        <v>1</v>
      </c>
    </row>
    <row r="831" spans="1:4" x14ac:dyDescent="0.2">
      <c r="A831" s="62">
        <v>738</v>
      </c>
      <c r="B831" s="63">
        <v>13049</v>
      </c>
      <c r="C831" s="56" t="s">
        <v>432</v>
      </c>
      <c r="D831" s="57">
        <v>2</v>
      </c>
    </row>
    <row r="832" spans="1:4" x14ac:dyDescent="0.2">
      <c r="A832" s="62">
        <v>739</v>
      </c>
      <c r="B832" s="63">
        <v>13050</v>
      </c>
      <c r="C832" s="56" t="s">
        <v>431</v>
      </c>
      <c r="D832" s="57">
        <v>2</v>
      </c>
    </row>
    <row r="833" spans="1:4" x14ac:dyDescent="0.2">
      <c r="A833" s="62">
        <v>739</v>
      </c>
      <c r="B833" s="63">
        <v>13051</v>
      </c>
      <c r="C833" s="56" t="s">
        <v>431</v>
      </c>
      <c r="D833" s="57">
        <v>1</v>
      </c>
    </row>
    <row r="834" spans="1:4" x14ac:dyDescent="0.2">
      <c r="A834" s="62">
        <v>740</v>
      </c>
      <c r="B834" s="63">
        <v>13052</v>
      </c>
      <c r="C834" s="56" t="s">
        <v>432</v>
      </c>
      <c r="D834" s="57">
        <v>2</v>
      </c>
    </row>
    <row r="835" spans="1:4" x14ac:dyDescent="0.2">
      <c r="A835" s="62">
        <v>741</v>
      </c>
      <c r="B835" s="63">
        <v>13053</v>
      </c>
      <c r="C835" s="56" t="s">
        <v>431</v>
      </c>
      <c r="D835" s="57">
        <v>2</v>
      </c>
    </row>
    <row r="836" spans="1:4" x14ac:dyDescent="0.2">
      <c r="A836" s="62">
        <v>741</v>
      </c>
      <c r="B836" s="63">
        <v>13054</v>
      </c>
      <c r="C836" s="56" t="s">
        <v>431</v>
      </c>
      <c r="D836" s="57">
        <v>1</v>
      </c>
    </row>
    <row r="837" spans="1:4" x14ac:dyDescent="0.2">
      <c r="A837" s="62">
        <v>742</v>
      </c>
      <c r="B837" s="63">
        <v>13055</v>
      </c>
      <c r="C837" s="56" t="s">
        <v>432</v>
      </c>
      <c r="D837" s="57">
        <v>2</v>
      </c>
    </row>
    <row r="838" spans="1:4" x14ac:dyDescent="0.2">
      <c r="A838" s="62">
        <v>743</v>
      </c>
      <c r="B838" s="63">
        <v>13056</v>
      </c>
      <c r="C838" s="56" t="s">
        <v>431</v>
      </c>
      <c r="D838" s="57">
        <v>2</v>
      </c>
    </row>
    <row r="839" spans="1:4" x14ac:dyDescent="0.2">
      <c r="A839" s="62">
        <v>743</v>
      </c>
      <c r="B839" s="63">
        <v>13057</v>
      </c>
      <c r="C839" s="56" t="s">
        <v>431</v>
      </c>
      <c r="D839" s="57">
        <v>1</v>
      </c>
    </row>
    <row r="840" spans="1:4" x14ac:dyDescent="0.2">
      <c r="A840" s="62">
        <v>744</v>
      </c>
      <c r="B840" s="63">
        <v>13058</v>
      </c>
      <c r="C840" s="56" t="s">
        <v>432</v>
      </c>
      <c r="D840" s="57">
        <v>2</v>
      </c>
    </row>
    <row r="841" spans="1:4" x14ac:dyDescent="0.2">
      <c r="A841" s="62">
        <v>745</v>
      </c>
      <c r="B841" s="63">
        <v>13059</v>
      </c>
      <c r="C841" s="56" t="s">
        <v>431</v>
      </c>
      <c r="D841" s="57">
        <v>2</v>
      </c>
    </row>
    <row r="842" spans="1:4" x14ac:dyDescent="0.2">
      <c r="A842" s="62">
        <v>745</v>
      </c>
      <c r="B842" s="63">
        <v>13060</v>
      </c>
      <c r="C842" s="56" t="s">
        <v>431</v>
      </c>
      <c r="D842" s="57">
        <v>1</v>
      </c>
    </row>
    <row r="843" spans="1:4" x14ac:dyDescent="0.2">
      <c r="A843" s="62">
        <v>746</v>
      </c>
      <c r="B843" s="63">
        <v>13061</v>
      </c>
      <c r="C843" s="56" t="s">
        <v>432</v>
      </c>
      <c r="D843" s="57">
        <v>2</v>
      </c>
    </row>
    <row r="844" spans="1:4" x14ac:dyDescent="0.2">
      <c r="A844" s="62">
        <v>747</v>
      </c>
      <c r="B844" s="63">
        <v>13062</v>
      </c>
      <c r="C844" s="56" t="s">
        <v>431</v>
      </c>
      <c r="D844" s="57">
        <v>2</v>
      </c>
    </row>
    <row r="845" spans="1:4" x14ac:dyDescent="0.2">
      <c r="A845" s="62">
        <v>747</v>
      </c>
      <c r="B845" s="63">
        <v>13063</v>
      </c>
      <c r="C845" s="56" t="s">
        <v>431</v>
      </c>
      <c r="D845" s="57">
        <v>1</v>
      </c>
    </row>
    <row r="846" spans="1:4" x14ac:dyDescent="0.2">
      <c r="A846" s="62">
        <v>748</v>
      </c>
      <c r="B846" s="63">
        <v>13064</v>
      </c>
      <c r="C846" s="56" t="s">
        <v>431</v>
      </c>
      <c r="D846" s="57">
        <v>2</v>
      </c>
    </row>
    <row r="847" spans="1:4" x14ac:dyDescent="0.2">
      <c r="A847" s="62">
        <v>748</v>
      </c>
      <c r="B847" s="63">
        <v>13065</v>
      </c>
      <c r="C847" s="56" t="s">
        <v>431</v>
      </c>
      <c r="D847" s="57">
        <v>1</v>
      </c>
    </row>
    <row r="848" spans="1:4" x14ac:dyDescent="0.2">
      <c r="A848" s="62">
        <v>749</v>
      </c>
      <c r="B848" s="63">
        <v>13066</v>
      </c>
      <c r="C848" s="56" t="s">
        <v>432</v>
      </c>
      <c r="D848" s="57">
        <v>2</v>
      </c>
    </row>
    <row r="849" spans="1:4" x14ac:dyDescent="0.2">
      <c r="A849" s="62">
        <v>752</v>
      </c>
      <c r="B849" s="63">
        <v>13011</v>
      </c>
      <c r="C849" s="56" t="s">
        <v>431</v>
      </c>
      <c r="D849" s="57">
        <v>2</v>
      </c>
    </row>
    <row r="850" spans="1:4" x14ac:dyDescent="0.2">
      <c r="A850" s="62">
        <v>752</v>
      </c>
      <c r="B850" s="63">
        <v>13012</v>
      </c>
      <c r="C850" s="56" t="s">
        <v>431</v>
      </c>
      <c r="D850" s="57">
        <v>1</v>
      </c>
    </row>
    <row r="851" spans="1:4" x14ac:dyDescent="0.2">
      <c r="A851" s="62">
        <v>753</v>
      </c>
      <c r="B851" s="63">
        <v>13013</v>
      </c>
      <c r="C851" s="56" t="s">
        <v>433</v>
      </c>
      <c r="D851" s="57">
        <v>2</v>
      </c>
    </row>
    <row r="852" spans="1:4" x14ac:dyDescent="0.2">
      <c r="A852" s="62">
        <v>754</v>
      </c>
      <c r="B852" s="63">
        <v>13014</v>
      </c>
      <c r="C852" s="56" t="s">
        <v>431</v>
      </c>
      <c r="D852" s="57">
        <v>2</v>
      </c>
    </row>
    <row r="853" spans="1:4" x14ac:dyDescent="0.2">
      <c r="A853" s="62">
        <v>754</v>
      </c>
      <c r="B853" s="63">
        <v>13015</v>
      </c>
      <c r="C853" s="56" t="s">
        <v>431</v>
      </c>
      <c r="D853" s="57">
        <v>1</v>
      </c>
    </row>
    <row r="854" spans="1:4" x14ac:dyDescent="0.2">
      <c r="A854" s="62">
        <v>755</v>
      </c>
      <c r="B854" s="63">
        <v>13016</v>
      </c>
      <c r="C854" s="56" t="s">
        <v>433</v>
      </c>
      <c r="D854" s="57">
        <v>2</v>
      </c>
    </row>
    <row r="855" spans="1:4" x14ac:dyDescent="0.2">
      <c r="A855" s="62">
        <v>756</v>
      </c>
      <c r="B855" s="63">
        <v>13017</v>
      </c>
      <c r="C855" s="56" t="s">
        <v>431</v>
      </c>
      <c r="D855" s="57">
        <v>2</v>
      </c>
    </row>
    <row r="856" spans="1:4" x14ac:dyDescent="0.2">
      <c r="A856" s="62">
        <v>756</v>
      </c>
      <c r="B856" s="63">
        <v>13018</v>
      </c>
      <c r="C856" s="56" t="s">
        <v>431</v>
      </c>
      <c r="D856" s="57">
        <v>1</v>
      </c>
    </row>
    <row r="857" spans="1:4" x14ac:dyDescent="0.2">
      <c r="A857" s="62">
        <v>757</v>
      </c>
      <c r="B857" s="63">
        <v>13019</v>
      </c>
      <c r="C857" s="56" t="s">
        <v>433</v>
      </c>
      <c r="D857" s="57">
        <v>2</v>
      </c>
    </row>
    <row r="858" spans="1:4" x14ac:dyDescent="0.2">
      <c r="A858" s="62">
        <v>758</v>
      </c>
      <c r="B858" s="63">
        <v>13020</v>
      </c>
      <c r="C858" s="56" t="s">
        <v>431</v>
      </c>
      <c r="D858" s="57">
        <v>2</v>
      </c>
    </row>
    <row r="859" spans="1:4" x14ac:dyDescent="0.2">
      <c r="A859" s="62">
        <v>758</v>
      </c>
      <c r="B859" s="63">
        <v>13021</v>
      </c>
      <c r="C859" s="56" t="s">
        <v>431</v>
      </c>
      <c r="D859" s="57">
        <v>1</v>
      </c>
    </row>
    <row r="860" spans="1:4" x14ac:dyDescent="0.2">
      <c r="A860" s="62">
        <v>759</v>
      </c>
      <c r="B860" s="63">
        <v>13022</v>
      </c>
      <c r="C860" s="56" t="s">
        <v>433</v>
      </c>
      <c r="D860" s="57">
        <v>2</v>
      </c>
    </row>
    <row r="861" spans="1:4" x14ac:dyDescent="0.2">
      <c r="A861" s="62">
        <v>760</v>
      </c>
      <c r="B861" s="63">
        <v>13023</v>
      </c>
      <c r="C861" s="56" t="s">
        <v>431</v>
      </c>
      <c r="D861" s="57">
        <v>2</v>
      </c>
    </row>
    <row r="862" spans="1:4" x14ac:dyDescent="0.2">
      <c r="A862" s="62">
        <v>760</v>
      </c>
      <c r="B862" s="63">
        <v>13024</v>
      </c>
      <c r="C862" s="56" t="s">
        <v>431</v>
      </c>
      <c r="D862" s="57">
        <v>1</v>
      </c>
    </row>
    <row r="863" spans="1:4" x14ac:dyDescent="0.2">
      <c r="A863" s="62">
        <v>761</v>
      </c>
      <c r="B863" s="63">
        <v>13025</v>
      </c>
      <c r="C863" s="56" t="s">
        <v>433</v>
      </c>
      <c r="D863" s="57">
        <v>2</v>
      </c>
    </row>
    <row r="864" spans="1:4" x14ac:dyDescent="0.2">
      <c r="A864" s="62">
        <v>762</v>
      </c>
      <c r="B864" s="63">
        <v>13026</v>
      </c>
      <c r="C864" s="56" t="s">
        <v>431</v>
      </c>
      <c r="D864" s="57">
        <v>2</v>
      </c>
    </row>
    <row r="865" spans="1:4" x14ac:dyDescent="0.2">
      <c r="A865" s="62">
        <v>762</v>
      </c>
      <c r="B865" s="63">
        <v>13027</v>
      </c>
      <c r="C865" s="56" t="s">
        <v>431</v>
      </c>
      <c r="D865" s="57">
        <v>1</v>
      </c>
    </row>
    <row r="866" spans="1:4" x14ac:dyDescent="0.2">
      <c r="A866" s="62">
        <v>763</v>
      </c>
      <c r="B866" s="63">
        <v>13028</v>
      </c>
      <c r="C866" s="56" t="s">
        <v>433</v>
      </c>
      <c r="D866" s="57">
        <v>2</v>
      </c>
    </row>
    <row r="867" spans="1:4" x14ac:dyDescent="0.2">
      <c r="A867" s="62">
        <v>764</v>
      </c>
      <c r="B867" s="63">
        <v>13002</v>
      </c>
      <c r="C867" s="56" t="s">
        <v>431</v>
      </c>
      <c r="D867" s="57">
        <v>2</v>
      </c>
    </row>
    <row r="868" spans="1:4" x14ac:dyDescent="0.2">
      <c r="A868" s="62">
        <v>764</v>
      </c>
      <c r="B868" s="63">
        <v>13003</v>
      </c>
      <c r="C868" s="56" t="s">
        <v>431</v>
      </c>
      <c r="D868" s="57">
        <v>1</v>
      </c>
    </row>
    <row r="869" spans="1:4" x14ac:dyDescent="0.2">
      <c r="A869" s="62">
        <v>765</v>
      </c>
      <c r="B869" s="63">
        <v>13004</v>
      </c>
      <c r="C869" s="56" t="s">
        <v>433</v>
      </c>
      <c r="D869" s="57">
        <v>2</v>
      </c>
    </row>
    <row r="870" spans="1:4" x14ac:dyDescent="0.2">
      <c r="A870" s="62">
        <v>766</v>
      </c>
      <c r="B870" s="63">
        <v>13005</v>
      </c>
      <c r="C870" s="56" t="s">
        <v>431</v>
      </c>
      <c r="D870" s="57">
        <v>2</v>
      </c>
    </row>
    <row r="871" spans="1:4" x14ac:dyDescent="0.2">
      <c r="A871" s="62">
        <v>766</v>
      </c>
      <c r="B871" s="63">
        <v>13006</v>
      </c>
      <c r="C871" s="56" t="s">
        <v>431</v>
      </c>
      <c r="D871" s="57">
        <v>1</v>
      </c>
    </row>
    <row r="872" spans="1:4" x14ac:dyDescent="0.2">
      <c r="A872" s="62">
        <v>767</v>
      </c>
      <c r="B872" s="63">
        <v>13007</v>
      </c>
      <c r="C872" s="56" t="s">
        <v>433</v>
      </c>
      <c r="D872" s="57">
        <v>2</v>
      </c>
    </row>
    <row r="873" spans="1:4" x14ac:dyDescent="0.2">
      <c r="A873" s="62">
        <v>768</v>
      </c>
      <c r="B873" s="63">
        <v>13008</v>
      </c>
      <c r="C873" s="56" t="s">
        <v>431</v>
      </c>
      <c r="D873" s="57">
        <v>2</v>
      </c>
    </row>
    <row r="874" spans="1:4" x14ac:dyDescent="0.2">
      <c r="A874" s="62">
        <v>768</v>
      </c>
      <c r="B874" s="63">
        <v>13009</v>
      </c>
      <c r="C874" s="56" t="s">
        <v>431</v>
      </c>
      <c r="D874" s="57">
        <v>1</v>
      </c>
    </row>
    <row r="875" spans="1:4" x14ac:dyDescent="0.2">
      <c r="A875" s="62">
        <v>769</v>
      </c>
      <c r="B875" s="63">
        <v>13010</v>
      </c>
      <c r="C875" s="56" t="s">
        <v>433</v>
      </c>
      <c r="D875" s="57">
        <v>2</v>
      </c>
    </row>
    <row r="876" spans="1:4" x14ac:dyDescent="0.2">
      <c r="A876" s="62">
        <v>770</v>
      </c>
      <c r="B876" s="63">
        <v>13001</v>
      </c>
      <c r="C876" s="56" t="s">
        <v>434</v>
      </c>
      <c r="D876" s="57">
        <v>2</v>
      </c>
    </row>
    <row r="877" spans="1:4" x14ac:dyDescent="0.2">
      <c r="A877" s="62">
        <v>775</v>
      </c>
      <c r="B877" s="63">
        <v>334</v>
      </c>
      <c r="C877" s="56" t="s">
        <v>435</v>
      </c>
      <c r="D877" s="57">
        <v>2</v>
      </c>
    </row>
    <row r="878" spans="1:4" x14ac:dyDescent="0.2">
      <c r="A878" s="62">
        <v>776</v>
      </c>
      <c r="B878" s="63">
        <v>335</v>
      </c>
      <c r="C878" s="56" t="s">
        <v>435</v>
      </c>
      <c r="D878" s="57">
        <v>2</v>
      </c>
    </row>
    <row r="879" spans="1:4" x14ac:dyDescent="0.2">
      <c r="A879" s="62">
        <v>781</v>
      </c>
      <c r="B879" s="63">
        <v>327</v>
      </c>
      <c r="C879" s="56" t="s">
        <v>431</v>
      </c>
      <c r="D879" s="57">
        <v>1</v>
      </c>
    </row>
    <row r="880" spans="1:4" x14ac:dyDescent="0.2">
      <c r="A880" s="62">
        <v>782</v>
      </c>
      <c r="B880" s="63">
        <v>13069</v>
      </c>
      <c r="C880" s="56" t="s">
        <v>431</v>
      </c>
      <c r="D880" s="57">
        <v>1</v>
      </c>
    </row>
    <row r="881" spans="1:4" x14ac:dyDescent="0.2">
      <c r="A881" s="62">
        <v>783</v>
      </c>
      <c r="B881" s="63">
        <v>13072</v>
      </c>
      <c r="C881" s="56" t="s">
        <v>431</v>
      </c>
      <c r="D881" s="57">
        <v>1</v>
      </c>
    </row>
    <row r="882" spans="1:4" x14ac:dyDescent="0.2">
      <c r="A882" s="62">
        <v>784</v>
      </c>
      <c r="B882" s="63">
        <v>13075</v>
      </c>
      <c r="C882" s="56" t="s">
        <v>431</v>
      </c>
      <c r="D882" s="57">
        <v>1</v>
      </c>
    </row>
    <row r="883" spans="1:4" x14ac:dyDescent="0.2">
      <c r="A883" s="62">
        <v>785</v>
      </c>
      <c r="B883" s="63">
        <v>13078</v>
      </c>
      <c r="C883" s="56" t="s">
        <v>431</v>
      </c>
      <c r="D883" s="57">
        <v>1</v>
      </c>
    </row>
    <row r="884" spans="1:4" x14ac:dyDescent="0.2">
      <c r="A884" s="62">
        <v>786</v>
      </c>
      <c r="B884" s="63">
        <v>13081</v>
      </c>
      <c r="C884" s="56" t="s">
        <v>431</v>
      </c>
      <c r="D884" s="57">
        <v>1</v>
      </c>
    </row>
    <row r="885" spans="1:4" x14ac:dyDescent="0.2">
      <c r="A885" s="62">
        <v>787</v>
      </c>
      <c r="B885" s="63">
        <v>13082</v>
      </c>
      <c r="C885" s="56" t="s">
        <v>436</v>
      </c>
      <c r="D885" s="57">
        <v>2</v>
      </c>
    </row>
    <row r="886" spans="1:4" x14ac:dyDescent="0.2">
      <c r="A886" s="62">
        <v>787</v>
      </c>
      <c r="B886" s="63">
        <v>13083</v>
      </c>
      <c r="C886" s="56" t="s">
        <v>436</v>
      </c>
      <c r="D886" s="57">
        <v>1</v>
      </c>
    </row>
    <row r="887" spans="1:4" x14ac:dyDescent="0.2">
      <c r="A887" s="62">
        <v>788</v>
      </c>
      <c r="B887" s="63">
        <v>13084</v>
      </c>
      <c r="C887" s="56" t="s">
        <v>437</v>
      </c>
      <c r="D887" s="57">
        <v>1</v>
      </c>
    </row>
    <row r="888" spans="1:4" x14ac:dyDescent="0.2">
      <c r="A888" s="62">
        <v>789</v>
      </c>
      <c r="B888" s="63">
        <v>13085</v>
      </c>
      <c r="C888" s="56" t="s">
        <v>438</v>
      </c>
      <c r="D888" s="57">
        <v>2</v>
      </c>
    </row>
    <row r="889" spans="1:4" x14ac:dyDescent="0.2">
      <c r="A889" s="62">
        <v>789</v>
      </c>
      <c r="B889" s="63">
        <v>13086</v>
      </c>
      <c r="C889" s="56" t="s">
        <v>438</v>
      </c>
      <c r="D889" s="57">
        <v>1</v>
      </c>
    </row>
    <row r="890" spans="1:4" x14ac:dyDescent="0.2">
      <c r="A890" s="62">
        <v>790</v>
      </c>
      <c r="B890" s="63">
        <v>13087</v>
      </c>
      <c r="C890" s="56" t="s">
        <v>439</v>
      </c>
      <c r="D890" s="57">
        <v>1</v>
      </c>
    </row>
    <row r="891" spans="1:4" x14ac:dyDescent="0.2">
      <c r="A891" s="62">
        <v>791</v>
      </c>
      <c r="B891" s="63">
        <v>13088</v>
      </c>
      <c r="C891" s="56" t="s">
        <v>440</v>
      </c>
      <c r="D891" s="57">
        <v>2</v>
      </c>
    </row>
    <row r="892" spans="1:4" x14ac:dyDescent="0.2">
      <c r="A892" s="62">
        <v>791</v>
      </c>
      <c r="B892" s="63">
        <v>13089</v>
      </c>
      <c r="C892" s="56" t="s">
        <v>440</v>
      </c>
      <c r="D892" s="57">
        <v>1</v>
      </c>
    </row>
    <row r="893" spans="1:4" x14ac:dyDescent="0.2">
      <c r="A893" s="62">
        <v>792</v>
      </c>
      <c r="B893" s="63">
        <v>13090</v>
      </c>
      <c r="C893" s="56" t="s">
        <v>441</v>
      </c>
      <c r="D893" s="57">
        <v>1</v>
      </c>
    </row>
    <row r="894" spans="1:4" x14ac:dyDescent="0.2">
      <c r="A894" s="62">
        <v>793</v>
      </c>
      <c r="B894" s="63">
        <v>13091</v>
      </c>
      <c r="C894" s="56" t="s">
        <v>431</v>
      </c>
      <c r="D894" s="57">
        <v>2</v>
      </c>
    </row>
    <row r="895" spans="1:4" x14ac:dyDescent="0.2">
      <c r="A895" s="62">
        <v>793</v>
      </c>
      <c r="B895" s="63">
        <v>13092</v>
      </c>
      <c r="C895" s="56" t="s">
        <v>431</v>
      </c>
      <c r="D895" s="57">
        <v>1</v>
      </c>
    </row>
    <row r="896" spans="1:4" x14ac:dyDescent="0.2">
      <c r="A896" s="62">
        <v>794</v>
      </c>
      <c r="B896" s="63">
        <v>13093</v>
      </c>
      <c r="C896" s="56" t="s">
        <v>432</v>
      </c>
      <c r="D896" s="57">
        <v>2</v>
      </c>
    </row>
    <row r="897" spans="1:4" x14ac:dyDescent="0.2">
      <c r="A897" s="62">
        <v>801</v>
      </c>
      <c r="B897" s="63">
        <v>306</v>
      </c>
      <c r="C897" s="56" t="s">
        <v>358</v>
      </c>
      <c r="D897" s="57">
        <v>1</v>
      </c>
    </row>
    <row r="898" spans="1:4" x14ac:dyDescent="0.2">
      <c r="A898" s="62">
        <v>802</v>
      </c>
      <c r="B898" s="63">
        <v>14005</v>
      </c>
      <c r="C898" s="56" t="s">
        <v>442</v>
      </c>
      <c r="D898" s="57">
        <v>2</v>
      </c>
    </row>
    <row r="899" spans="1:4" x14ac:dyDescent="0.2">
      <c r="A899" s="62">
        <v>802</v>
      </c>
      <c r="B899" s="63">
        <v>14006</v>
      </c>
      <c r="C899" s="56" t="s">
        <v>442</v>
      </c>
      <c r="D899" s="57">
        <v>1</v>
      </c>
    </row>
    <row r="900" spans="1:4" x14ac:dyDescent="0.2">
      <c r="A900" s="62">
        <v>803</v>
      </c>
      <c r="B900" s="63">
        <v>14007</v>
      </c>
      <c r="C900" s="56" t="s">
        <v>443</v>
      </c>
      <c r="D900" s="57" t="s">
        <v>254</v>
      </c>
    </row>
    <row r="901" spans="1:4" x14ac:dyDescent="0.2">
      <c r="A901" s="62">
        <v>804</v>
      </c>
      <c r="B901" s="63">
        <v>14008</v>
      </c>
      <c r="C901" s="56" t="s">
        <v>442</v>
      </c>
      <c r="D901" s="57">
        <v>2</v>
      </c>
    </row>
    <row r="902" spans="1:4" x14ac:dyDescent="0.2">
      <c r="A902" s="62">
        <v>804</v>
      </c>
      <c r="B902" s="63">
        <v>14009</v>
      </c>
      <c r="C902" s="56" t="s">
        <v>442</v>
      </c>
      <c r="D902" s="57">
        <v>1</v>
      </c>
    </row>
    <row r="903" spans="1:4" x14ac:dyDescent="0.2">
      <c r="A903" s="62">
        <v>805</v>
      </c>
      <c r="B903" s="63">
        <v>14010</v>
      </c>
      <c r="C903" s="56" t="s">
        <v>443</v>
      </c>
      <c r="D903" s="57" t="s">
        <v>254</v>
      </c>
    </row>
    <row r="904" spans="1:4" x14ac:dyDescent="0.2">
      <c r="A904" s="62">
        <v>806</v>
      </c>
      <c r="B904" s="63">
        <v>14011</v>
      </c>
      <c r="C904" s="56" t="s">
        <v>442</v>
      </c>
      <c r="D904" s="57">
        <v>2</v>
      </c>
    </row>
    <row r="905" spans="1:4" x14ac:dyDescent="0.2">
      <c r="A905" s="62">
        <v>806</v>
      </c>
      <c r="B905" s="63">
        <v>14012</v>
      </c>
      <c r="C905" s="56" t="s">
        <v>442</v>
      </c>
      <c r="D905" s="57">
        <v>1</v>
      </c>
    </row>
    <row r="906" spans="1:4" x14ac:dyDescent="0.2">
      <c r="A906" s="62">
        <v>807</v>
      </c>
      <c r="B906" s="63">
        <v>14013</v>
      </c>
      <c r="C906" s="56" t="s">
        <v>443</v>
      </c>
      <c r="D906" s="57" t="s">
        <v>254</v>
      </c>
    </row>
    <row r="907" spans="1:4" x14ac:dyDescent="0.2">
      <c r="A907" s="62">
        <v>808</v>
      </c>
      <c r="B907" s="63">
        <v>14017</v>
      </c>
      <c r="C907" s="56" t="s">
        <v>442</v>
      </c>
      <c r="D907" s="57">
        <v>2</v>
      </c>
    </row>
    <row r="908" spans="1:4" x14ac:dyDescent="0.2">
      <c r="A908" s="62">
        <v>808</v>
      </c>
      <c r="B908" s="63">
        <v>14018</v>
      </c>
      <c r="C908" s="56" t="s">
        <v>442</v>
      </c>
      <c r="D908" s="57">
        <v>1</v>
      </c>
    </row>
    <row r="909" spans="1:4" x14ac:dyDescent="0.2">
      <c r="A909" s="62">
        <v>809</v>
      </c>
      <c r="B909" s="63">
        <v>14019</v>
      </c>
      <c r="C909" s="56" t="s">
        <v>443</v>
      </c>
      <c r="D909" s="57" t="s">
        <v>254</v>
      </c>
    </row>
    <row r="910" spans="1:4" x14ac:dyDescent="0.2">
      <c r="A910" s="62">
        <v>810</v>
      </c>
      <c r="B910" s="63">
        <v>14020</v>
      </c>
      <c r="C910" s="56" t="s">
        <v>442</v>
      </c>
      <c r="D910" s="57">
        <v>2</v>
      </c>
    </row>
    <row r="911" spans="1:4" x14ac:dyDescent="0.2">
      <c r="A911" s="62">
        <v>810</v>
      </c>
      <c r="B911" s="63">
        <v>14021</v>
      </c>
      <c r="C911" s="56" t="s">
        <v>442</v>
      </c>
      <c r="D911" s="57">
        <v>1</v>
      </c>
    </row>
    <row r="912" spans="1:4" x14ac:dyDescent="0.2">
      <c r="A912" s="62">
        <v>811</v>
      </c>
      <c r="B912" s="63">
        <v>14022</v>
      </c>
      <c r="C912" s="56" t="s">
        <v>443</v>
      </c>
      <c r="D912" s="57" t="s">
        <v>254</v>
      </c>
    </row>
    <row r="913" spans="1:4" x14ac:dyDescent="0.2">
      <c r="A913" s="62">
        <v>812</v>
      </c>
      <c r="B913" s="63">
        <v>14023</v>
      </c>
      <c r="C913" s="56" t="s">
        <v>442</v>
      </c>
      <c r="D913" s="57">
        <v>2</v>
      </c>
    </row>
    <row r="914" spans="1:4" x14ac:dyDescent="0.2">
      <c r="A914" s="62">
        <v>812</v>
      </c>
      <c r="B914" s="63">
        <v>14024</v>
      </c>
      <c r="C914" s="56" t="s">
        <v>442</v>
      </c>
      <c r="D914" s="57">
        <v>1</v>
      </c>
    </row>
    <row r="915" spans="1:4" x14ac:dyDescent="0.2">
      <c r="A915" s="62">
        <v>813</v>
      </c>
      <c r="B915" s="63">
        <v>14025</v>
      </c>
      <c r="C915" s="56" t="s">
        <v>443</v>
      </c>
      <c r="D915" s="57" t="s">
        <v>254</v>
      </c>
    </row>
    <row r="916" spans="1:4" x14ac:dyDescent="0.2">
      <c r="A916" s="62">
        <v>814</v>
      </c>
      <c r="B916" s="63">
        <v>14029</v>
      </c>
      <c r="C916" s="56" t="s">
        <v>442</v>
      </c>
      <c r="D916" s="57">
        <v>2</v>
      </c>
    </row>
    <row r="917" spans="1:4" x14ac:dyDescent="0.2">
      <c r="A917" s="62">
        <v>814</v>
      </c>
      <c r="B917" s="63">
        <v>14030</v>
      </c>
      <c r="C917" s="56" t="s">
        <v>442</v>
      </c>
      <c r="D917" s="57">
        <v>1</v>
      </c>
    </row>
    <row r="918" spans="1:4" x14ac:dyDescent="0.2">
      <c r="A918" s="62">
        <v>815</v>
      </c>
      <c r="B918" s="63">
        <v>14031</v>
      </c>
      <c r="C918" s="56" t="s">
        <v>443</v>
      </c>
      <c r="D918" s="57" t="s">
        <v>254</v>
      </c>
    </row>
    <row r="919" spans="1:4" x14ac:dyDescent="0.2">
      <c r="A919" s="62">
        <v>816</v>
      </c>
      <c r="B919" s="63">
        <v>14032</v>
      </c>
      <c r="C919" s="56" t="s">
        <v>442</v>
      </c>
      <c r="D919" s="57">
        <v>2</v>
      </c>
    </row>
    <row r="920" spans="1:4" x14ac:dyDescent="0.2">
      <c r="A920" s="62">
        <v>816</v>
      </c>
      <c r="B920" s="63">
        <v>14033</v>
      </c>
      <c r="C920" s="56" t="s">
        <v>442</v>
      </c>
      <c r="D920" s="57">
        <v>1</v>
      </c>
    </row>
    <row r="921" spans="1:4" x14ac:dyDescent="0.2">
      <c r="A921" s="62">
        <v>817</v>
      </c>
      <c r="B921" s="63">
        <v>14034</v>
      </c>
      <c r="C921" s="56" t="s">
        <v>443</v>
      </c>
      <c r="D921" s="57" t="s">
        <v>254</v>
      </c>
    </row>
    <row r="922" spans="1:4" x14ac:dyDescent="0.2">
      <c r="A922" s="62">
        <v>818</v>
      </c>
      <c r="B922" s="63">
        <v>14035</v>
      </c>
      <c r="C922" s="56" t="s">
        <v>442</v>
      </c>
      <c r="D922" s="57">
        <v>2</v>
      </c>
    </row>
    <row r="923" spans="1:4" x14ac:dyDescent="0.2">
      <c r="A923" s="62">
        <v>818</v>
      </c>
      <c r="B923" s="63">
        <v>14036</v>
      </c>
      <c r="C923" s="56" t="s">
        <v>442</v>
      </c>
      <c r="D923" s="57">
        <v>1</v>
      </c>
    </row>
    <row r="924" spans="1:4" x14ac:dyDescent="0.2">
      <c r="A924" s="62">
        <v>819</v>
      </c>
      <c r="B924" s="63">
        <v>14037</v>
      </c>
      <c r="C924" s="56" t="s">
        <v>443</v>
      </c>
      <c r="D924" s="57" t="s">
        <v>254</v>
      </c>
    </row>
    <row r="925" spans="1:4" x14ac:dyDescent="0.2">
      <c r="A925" s="62">
        <v>820</v>
      </c>
      <c r="B925" s="63">
        <v>14042</v>
      </c>
      <c r="C925" s="56" t="s">
        <v>442</v>
      </c>
      <c r="D925" s="57">
        <v>2</v>
      </c>
    </row>
    <row r="926" spans="1:4" x14ac:dyDescent="0.2">
      <c r="A926" s="62">
        <v>820</v>
      </c>
      <c r="B926" s="63">
        <v>14043</v>
      </c>
      <c r="C926" s="56" t="s">
        <v>442</v>
      </c>
      <c r="D926" s="57">
        <v>1</v>
      </c>
    </row>
    <row r="927" spans="1:4" x14ac:dyDescent="0.2">
      <c r="A927" s="62">
        <v>821</v>
      </c>
      <c r="B927" s="63">
        <v>14044</v>
      </c>
      <c r="C927" s="56" t="s">
        <v>443</v>
      </c>
      <c r="D927" s="57" t="s">
        <v>254</v>
      </c>
    </row>
    <row r="928" spans="1:4" x14ac:dyDescent="0.2">
      <c r="A928" s="62">
        <v>822</v>
      </c>
      <c r="B928" s="63">
        <v>14045</v>
      </c>
      <c r="C928" s="56" t="s">
        <v>442</v>
      </c>
      <c r="D928" s="57">
        <v>2</v>
      </c>
    </row>
    <row r="929" spans="1:4" x14ac:dyDescent="0.2">
      <c r="A929" s="62">
        <v>822</v>
      </c>
      <c r="B929" s="63">
        <v>14046</v>
      </c>
      <c r="C929" s="56" t="s">
        <v>442</v>
      </c>
      <c r="D929" s="57">
        <v>1</v>
      </c>
    </row>
    <row r="930" spans="1:4" x14ac:dyDescent="0.2">
      <c r="A930" s="62">
        <v>823</v>
      </c>
      <c r="B930" s="63">
        <v>14047</v>
      </c>
      <c r="C930" s="56" t="s">
        <v>443</v>
      </c>
      <c r="D930" s="57" t="s">
        <v>254</v>
      </c>
    </row>
    <row r="931" spans="1:4" x14ac:dyDescent="0.2">
      <c r="A931" s="62">
        <v>824</v>
      </c>
      <c r="B931" s="63">
        <v>14048</v>
      </c>
      <c r="C931" s="56" t="s">
        <v>442</v>
      </c>
      <c r="D931" s="57">
        <v>2</v>
      </c>
    </row>
    <row r="932" spans="1:4" x14ac:dyDescent="0.2">
      <c r="A932" s="62">
        <v>824</v>
      </c>
      <c r="B932" s="63">
        <v>14049</v>
      </c>
      <c r="C932" s="56" t="s">
        <v>442</v>
      </c>
      <c r="D932" s="57">
        <v>1</v>
      </c>
    </row>
    <row r="933" spans="1:4" x14ac:dyDescent="0.2">
      <c r="A933" s="62">
        <v>825</v>
      </c>
      <c r="B933" s="63">
        <v>14050</v>
      </c>
      <c r="C933" s="56" t="s">
        <v>443</v>
      </c>
      <c r="D933" s="57" t="s">
        <v>254</v>
      </c>
    </row>
    <row r="934" spans="1:4" x14ac:dyDescent="0.2">
      <c r="A934" s="62">
        <v>826</v>
      </c>
      <c r="B934" s="63">
        <v>14069</v>
      </c>
      <c r="C934" s="56" t="s">
        <v>442</v>
      </c>
      <c r="D934" s="57">
        <v>2</v>
      </c>
    </row>
    <row r="935" spans="1:4" x14ac:dyDescent="0.2">
      <c r="A935" s="62">
        <v>826</v>
      </c>
      <c r="B935" s="63">
        <v>14070</v>
      </c>
      <c r="C935" s="56" t="s">
        <v>442</v>
      </c>
      <c r="D935" s="57">
        <v>1</v>
      </c>
    </row>
    <row r="936" spans="1:4" x14ac:dyDescent="0.2">
      <c r="A936" s="62">
        <v>827</v>
      </c>
      <c r="B936" s="63">
        <v>14071</v>
      </c>
      <c r="C936" s="56" t="s">
        <v>443</v>
      </c>
      <c r="D936" s="57" t="s">
        <v>254</v>
      </c>
    </row>
    <row r="937" spans="1:4" x14ac:dyDescent="0.2">
      <c r="A937" s="62">
        <v>828</v>
      </c>
      <c r="B937" s="63">
        <v>14072</v>
      </c>
      <c r="C937" s="56" t="s">
        <v>442</v>
      </c>
      <c r="D937" s="57">
        <v>2</v>
      </c>
    </row>
    <row r="938" spans="1:4" x14ac:dyDescent="0.2">
      <c r="A938" s="62">
        <v>828</v>
      </c>
      <c r="B938" s="63">
        <v>14073</v>
      </c>
      <c r="C938" s="56" t="s">
        <v>442</v>
      </c>
      <c r="D938" s="57">
        <v>1</v>
      </c>
    </row>
    <row r="939" spans="1:4" x14ac:dyDescent="0.2">
      <c r="A939" s="62">
        <v>829</v>
      </c>
      <c r="B939" s="63">
        <v>14074</v>
      </c>
      <c r="C939" s="56" t="s">
        <v>443</v>
      </c>
      <c r="D939" s="57" t="s">
        <v>254</v>
      </c>
    </row>
    <row r="940" spans="1:4" x14ac:dyDescent="0.2">
      <c r="A940" s="62">
        <v>830</v>
      </c>
      <c r="B940" s="63">
        <v>14075</v>
      </c>
      <c r="C940" s="56" t="s">
        <v>442</v>
      </c>
      <c r="D940" s="57">
        <v>2</v>
      </c>
    </row>
    <row r="941" spans="1:4" x14ac:dyDescent="0.2">
      <c r="A941" s="62">
        <v>830</v>
      </c>
      <c r="B941" s="63">
        <v>14076</v>
      </c>
      <c r="C941" s="56" t="s">
        <v>442</v>
      </c>
      <c r="D941" s="57">
        <v>1</v>
      </c>
    </row>
    <row r="942" spans="1:4" x14ac:dyDescent="0.2">
      <c r="A942" s="62">
        <v>831</v>
      </c>
      <c r="B942" s="63">
        <v>14077</v>
      </c>
      <c r="C942" s="56" t="s">
        <v>443</v>
      </c>
      <c r="D942" s="57" t="s">
        <v>254</v>
      </c>
    </row>
    <row r="943" spans="1:4" x14ac:dyDescent="0.2">
      <c r="A943" s="62">
        <v>832</v>
      </c>
      <c r="B943" s="63">
        <v>14085</v>
      </c>
      <c r="C943" s="56" t="s">
        <v>442</v>
      </c>
      <c r="D943" s="57">
        <v>2</v>
      </c>
    </row>
    <row r="944" spans="1:4" x14ac:dyDescent="0.2">
      <c r="A944" s="62">
        <v>832</v>
      </c>
      <c r="B944" s="63">
        <v>14086</v>
      </c>
      <c r="C944" s="56" t="s">
        <v>442</v>
      </c>
      <c r="D944" s="57">
        <v>1</v>
      </c>
    </row>
    <row r="945" spans="1:4" x14ac:dyDescent="0.2">
      <c r="A945" s="62">
        <v>833</v>
      </c>
      <c r="B945" s="63">
        <v>14087</v>
      </c>
      <c r="C945" s="56" t="s">
        <v>443</v>
      </c>
      <c r="D945" s="57" t="s">
        <v>254</v>
      </c>
    </row>
    <row r="946" spans="1:4" x14ac:dyDescent="0.2">
      <c r="A946" s="62">
        <v>834</v>
      </c>
      <c r="B946" s="63">
        <v>14088</v>
      </c>
      <c r="C946" s="56" t="s">
        <v>442</v>
      </c>
      <c r="D946" s="57">
        <v>2</v>
      </c>
    </row>
    <row r="947" spans="1:4" x14ac:dyDescent="0.2">
      <c r="A947" s="62">
        <v>834</v>
      </c>
      <c r="B947" s="63">
        <v>14089</v>
      </c>
      <c r="C947" s="56" t="s">
        <v>442</v>
      </c>
      <c r="D947" s="57">
        <v>1</v>
      </c>
    </row>
    <row r="948" spans="1:4" x14ac:dyDescent="0.2">
      <c r="A948" s="62">
        <v>835</v>
      </c>
      <c r="B948" s="63">
        <v>14090</v>
      </c>
      <c r="C948" s="56" t="s">
        <v>443</v>
      </c>
      <c r="D948" s="57" t="s">
        <v>254</v>
      </c>
    </row>
    <row r="949" spans="1:4" x14ac:dyDescent="0.2">
      <c r="A949" s="62">
        <v>836</v>
      </c>
      <c r="B949" s="63">
        <v>14091</v>
      </c>
      <c r="C949" s="56" t="s">
        <v>442</v>
      </c>
      <c r="D949" s="57">
        <v>2</v>
      </c>
    </row>
    <row r="950" spans="1:4" x14ac:dyDescent="0.2">
      <c r="A950" s="62">
        <v>836</v>
      </c>
      <c r="B950" s="63">
        <v>14092</v>
      </c>
      <c r="C950" s="56" t="s">
        <v>442</v>
      </c>
      <c r="D950" s="57">
        <v>1</v>
      </c>
    </row>
    <row r="951" spans="1:4" x14ac:dyDescent="0.2">
      <c r="A951" s="62">
        <v>837</v>
      </c>
      <c r="B951" s="63">
        <v>14093</v>
      </c>
      <c r="C951" s="56" t="s">
        <v>443</v>
      </c>
      <c r="D951" s="57" t="s">
        <v>254</v>
      </c>
    </row>
    <row r="952" spans="1:4" x14ac:dyDescent="0.2">
      <c r="A952" s="62">
        <v>838</v>
      </c>
      <c r="B952" s="63">
        <v>14094</v>
      </c>
      <c r="C952" s="56" t="s">
        <v>442</v>
      </c>
      <c r="D952" s="57">
        <v>2</v>
      </c>
    </row>
    <row r="953" spans="1:4" x14ac:dyDescent="0.2">
      <c r="A953" s="62">
        <v>838</v>
      </c>
      <c r="B953" s="63">
        <v>14095</v>
      </c>
      <c r="C953" s="56" t="s">
        <v>442</v>
      </c>
      <c r="D953" s="57">
        <v>1</v>
      </c>
    </row>
    <row r="954" spans="1:4" x14ac:dyDescent="0.2">
      <c r="A954" s="62">
        <v>839</v>
      </c>
      <c r="B954" s="63">
        <v>14096</v>
      </c>
      <c r="C954" s="56" t="s">
        <v>443</v>
      </c>
      <c r="D954" s="57" t="s">
        <v>254</v>
      </c>
    </row>
    <row r="955" spans="1:4" x14ac:dyDescent="0.2">
      <c r="A955" s="62">
        <v>840</v>
      </c>
      <c r="B955" s="63">
        <v>14110</v>
      </c>
      <c r="C955" s="56" t="s">
        <v>442</v>
      </c>
      <c r="D955" s="57">
        <v>2</v>
      </c>
    </row>
    <row r="956" spans="1:4" x14ac:dyDescent="0.2">
      <c r="A956" s="62">
        <v>840</v>
      </c>
      <c r="B956" s="63">
        <v>14111</v>
      </c>
      <c r="C956" s="56" t="s">
        <v>442</v>
      </c>
      <c r="D956" s="57">
        <v>1</v>
      </c>
    </row>
    <row r="957" spans="1:4" x14ac:dyDescent="0.2">
      <c r="A957" s="62">
        <v>841</v>
      </c>
      <c r="B957" s="63">
        <v>14112</v>
      </c>
      <c r="C957" s="56" t="s">
        <v>443</v>
      </c>
      <c r="D957" s="57" t="s">
        <v>254</v>
      </c>
    </row>
    <row r="958" spans="1:4" x14ac:dyDescent="0.2">
      <c r="A958" s="62">
        <v>842</v>
      </c>
      <c r="B958" s="63">
        <v>14113</v>
      </c>
      <c r="C958" s="56" t="s">
        <v>442</v>
      </c>
      <c r="D958" s="57">
        <v>2</v>
      </c>
    </row>
    <row r="959" spans="1:4" x14ac:dyDescent="0.2">
      <c r="A959" s="62">
        <v>842</v>
      </c>
      <c r="B959" s="63">
        <v>14114</v>
      </c>
      <c r="C959" s="56" t="s">
        <v>442</v>
      </c>
      <c r="D959" s="57">
        <v>1</v>
      </c>
    </row>
    <row r="960" spans="1:4" x14ac:dyDescent="0.2">
      <c r="A960" s="62">
        <v>843</v>
      </c>
      <c r="B960" s="63">
        <v>14115</v>
      </c>
      <c r="C960" s="56" t="s">
        <v>443</v>
      </c>
      <c r="D960" s="57" t="s">
        <v>254</v>
      </c>
    </row>
    <row r="961" spans="1:4" x14ac:dyDescent="0.2">
      <c r="A961" s="62">
        <v>844</v>
      </c>
      <c r="B961" s="63">
        <v>14116</v>
      </c>
      <c r="C961" s="56" t="s">
        <v>442</v>
      </c>
      <c r="D961" s="57">
        <v>2</v>
      </c>
    </row>
    <row r="962" spans="1:4" x14ac:dyDescent="0.2">
      <c r="A962" s="62">
        <v>844</v>
      </c>
      <c r="B962" s="63">
        <v>14117</v>
      </c>
      <c r="C962" s="56" t="s">
        <v>442</v>
      </c>
      <c r="D962" s="57">
        <v>1</v>
      </c>
    </row>
    <row r="963" spans="1:4" x14ac:dyDescent="0.2">
      <c r="A963" s="62">
        <v>845</v>
      </c>
      <c r="B963" s="63">
        <v>14118</v>
      </c>
      <c r="C963" s="56" t="s">
        <v>443</v>
      </c>
      <c r="D963" s="57" t="s">
        <v>254</v>
      </c>
    </row>
    <row r="964" spans="1:4" x14ac:dyDescent="0.2">
      <c r="A964" s="62">
        <v>846</v>
      </c>
      <c r="B964" s="63">
        <v>14138</v>
      </c>
      <c r="C964" s="56" t="s">
        <v>442</v>
      </c>
      <c r="D964" s="57">
        <v>2</v>
      </c>
    </row>
    <row r="965" spans="1:4" x14ac:dyDescent="0.2">
      <c r="A965" s="62">
        <v>846</v>
      </c>
      <c r="B965" s="63">
        <v>14139</v>
      </c>
      <c r="C965" s="56" t="s">
        <v>442</v>
      </c>
      <c r="D965" s="57">
        <v>1</v>
      </c>
    </row>
    <row r="966" spans="1:4" x14ac:dyDescent="0.2">
      <c r="A966" s="62">
        <v>847</v>
      </c>
      <c r="B966" s="63">
        <v>14140</v>
      </c>
      <c r="C966" s="56" t="s">
        <v>443</v>
      </c>
      <c r="D966" s="57" t="s">
        <v>254</v>
      </c>
    </row>
    <row r="967" spans="1:4" x14ac:dyDescent="0.2">
      <c r="A967" s="62">
        <v>848</v>
      </c>
      <c r="B967" s="63">
        <v>14141</v>
      </c>
      <c r="C967" s="56" t="s">
        <v>442</v>
      </c>
      <c r="D967" s="57">
        <v>2</v>
      </c>
    </row>
    <row r="968" spans="1:4" x14ac:dyDescent="0.2">
      <c r="A968" s="62">
        <v>848</v>
      </c>
      <c r="B968" s="63">
        <v>14142</v>
      </c>
      <c r="C968" s="56" t="s">
        <v>442</v>
      </c>
      <c r="D968" s="57">
        <v>1</v>
      </c>
    </row>
    <row r="969" spans="1:4" x14ac:dyDescent="0.2">
      <c r="A969" s="62">
        <v>849</v>
      </c>
      <c r="B969" s="63">
        <v>14143</v>
      </c>
      <c r="C969" s="56" t="s">
        <v>443</v>
      </c>
      <c r="D969" s="57" t="s">
        <v>254</v>
      </c>
    </row>
    <row r="970" spans="1:4" x14ac:dyDescent="0.2">
      <c r="A970" s="62">
        <v>850</v>
      </c>
      <c r="B970" s="63">
        <v>14014</v>
      </c>
      <c r="C970" s="56" t="s">
        <v>443</v>
      </c>
      <c r="D970" s="57" t="s">
        <v>254</v>
      </c>
    </row>
    <row r="971" spans="1:4" x14ac:dyDescent="0.2">
      <c r="A971" s="62">
        <v>851</v>
      </c>
      <c r="B971" s="63">
        <v>14038</v>
      </c>
      <c r="C971" s="56" t="s">
        <v>443</v>
      </c>
      <c r="D971" s="57" t="s">
        <v>254</v>
      </c>
    </row>
    <row r="972" spans="1:4" x14ac:dyDescent="0.2">
      <c r="A972" s="62">
        <v>852</v>
      </c>
      <c r="B972" s="63">
        <v>14001</v>
      </c>
      <c r="C972" s="56" t="s">
        <v>442</v>
      </c>
      <c r="D972" s="57">
        <v>2</v>
      </c>
    </row>
    <row r="973" spans="1:4" x14ac:dyDescent="0.2">
      <c r="A973" s="62">
        <v>852</v>
      </c>
      <c r="B973" s="63">
        <v>14002</v>
      </c>
      <c r="C973" s="56" t="s">
        <v>442</v>
      </c>
      <c r="D973" s="57">
        <v>1</v>
      </c>
    </row>
    <row r="974" spans="1:4" x14ac:dyDescent="0.2">
      <c r="A974" s="62">
        <v>853</v>
      </c>
      <c r="B974" s="63">
        <v>14081</v>
      </c>
      <c r="C974" s="56" t="s">
        <v>442</v>
      </c>
      <c r="D974" s="57">
        <v>2</v>
      </c>
    </row>
    <row r="975" spans="1:4" x14ac:dyDescent="0.2">
      <c r="A975" s="62">
        <v>853</v>
      </c>
      <c r="B975" s="63">
        <v>14082</v>
      </c>
      <c r="C975" s="56" t="s">
        <v>442</v>
      </c>
      <c r="D975" s="57">
        <v>1</v>
      </c>
    </row>
    <row r="976" spans="1:4" x14ac:dyDescent="0.2">
      <c r="A976" s="62">
        <v>854</v>
      </c>
      <c r="B976" s="63">
        <v>14083</v>
      </c>
      <c r="C976" s="56" t="s">
        <v>442</v>
      </c>
      <c r="D976" s="57">
        <v>2</v>
      </c>
    </row>
    <row r="977" spans="1:4" x14ac:dyDescent="0.2">
      <c r="A977" s="62">
        <v>854</v>
      </c>
      <c r="B977" s="63">
        <v>14084</v>
      </c>
      <c r="C977" s="56" t="s">
        <v>442</v>
      </c>
      <c r="D977" s="57">
        <v>1</v>
      </c>
    </row>
    <row r="978" spans="1:4" x14ac:dyDescent="0.2">
      <c r="A978" s="62">
        <v>855</v>
      </c>
      <c r="B978" s="63">
        <v>14103</v>
      </c>
      <c r="C978" s="56" t="s">
        <v>442</v>
      </c>
      <c r="D978" s="57">
        <v>2</v>
      </c>
    </row>
    <row r="979" spans="1:4" x14ac:dyDescent="0.2">
      <c r="A979" s="62">
        <v>855</v>
      </c>
      <c r="B979" s="63">
        <v>14104</v>
      </c>
      <c r="C979" s="56" t="s">
        <v>442</v>
      </c>
      <c r="D979" s="57">
        <v>1</v>
      </c>
    </row>
    <row r="980" spans="1:4" x14ac:dyDescent="0.2">
      <c r="A980" s="62">
        <v>856</v>
      </c>
      <c r="B980" s="63">
        <v>14105</v>
      </c>
      <c r="C980" s="56" t="s">
        <v>442</v>
      </c>
      <c r="D980" s="57">
        <v>2</v>
      </c>
    </row>
    <row r="981" spans="1:4" x14ac:dyDescent="0.2">
      <c r="A981" s="62">
        <v>856</v>
      </c>
      <c r="B981" s="63">
        <v>14106</v>
      </c>
      <c r="C981" s="56" t="s">
        <v>442</v>
      </c>
      <c r="D981" s="57">
        <v>1</v>
      </c>
    </row>
    <row r="982" spans="1:4" x14ac:dyDescent="0.2">
      <c r="A982" s="62">
        <v>857</v>
      </c>
      <c r="B982" s="63">
        <v>14015</v>
      </c>
      <c r="C982" s="56" t="s">
        <v>442</v>
      </c>
      <c r="D982" s="57">
        <v>2</v>
      </c>
    </row>
    <row r="983" spans="1:4" x14ac:dyDescent="0.2">
      <c r="A983" s="62">
        <v>857</v>
      </c>
      <c r="B983" s="63">
        <v>14016</v>
      </c>
      <c r="C983" s="56" t="s">
        <v>442</v>
      </c>
      <c r="D983" s="57">
        <v>1</v>
      </c>
    </row>
    <row r="984" spans="1:4" x14ac:dyDescent="0.2">
      <c r="A984" s="62">
        <v>858</v>
      </c>
      <c r="B984" s="63">
        <v>14039</v>
      </c>
      <c r="C984" s="56" t="s">
        <v>442</v>
      </c>
      <c r="D984" s="57">
        <v>2</v>
      </c>
    </row>
    <row r="985" spans="1:4" x14ac:dyDescent="0.2">
      <c r="A985" s="62">
        <v>858</v>
      </c>
      <c r="B985" s="63">
        <v>14040</v>
      </c>
      <c r="C985" s="56" t="s">
        <v>442</v>
      </c>
      <c r="D985" s="57">
        <v>1</v>
      </c>
    </row>
    <row r="986" spans="1:4" x14ac:dyDescent="0.2">
      <c r="A986" s="62">
        <v>859</v>
      </c>
      <c r="B986" s="63">
        <v>14003</v>
      </c>
      <c r="C986" s="56" t="s">
        <v>442</v>
      </c>
      <c r="D986" s="57">
        <v>2</v>
      </c>
    </row>
    <row r="987" spans="1:4" x14ac:dyDescent="0.2">
      <c r="A987" s="62">
        <v>859</v>
      </c>
      <c r="B987" s="63">
        <v>14004</v>
      </c>
      <c r="C987" s="56" t="s">
        <v>442</v>
      </c>
      <c r="D987" s="57">
        <v>1</v>
      </c>
    </row>
    <row r="988" spans="1:4" x14ac:dyDescent="0.2">
      <c r="A988" s="62">
        <v>860</v>
      </c>
      <c r="B988" s="63">
        <v>14026</v>
      </c>
      <c r="C988" s="56" t="s">
        <v>442</v>
      </c>
      <c r="D988" s="57">
        <v>2</v>
      </c>
    </row>
    <row r="989" spans="1:4" x14ac:dyDescent="0.2">
      <c r="A989" s="62">
        <v>860</v>
      </c>
      <c r="B989" s="63">
        <v>14027</v>
      </c>
      <c r="C989" s="56" t="s">
        <v>442</v>
      </c>
      <c r="D989" s="57">
        <v>1</v>
      </c>
    </row>
    <row r="990" spans="1:4" x14ac:dyDescent="0.2">
      <c r="A990" s="62">
        <v>861</v>
      </c>
      <c r="B990" s="63">
        <v>14051</v>
      </c>
      <c r="C990" s="56" t="s">
        <v>442</v>
      </c>
      <c r="D990" s="57">
        <v>2</v>
      </c>
    </row>
    <row r="991" spans="1:4" x14ac:dyDescent="0.2">
      <c r="A991" s="62">
        <v>861</v>
      </c>
      <c r="B991" s="63">
        <v>14052</v>
      </c>
      <c r="C991" s="56" t="s">
        <v>442</v>
      </c>
      <c r="D991" s="57">
        <v>1</v>
      </c>
    </row>
    <row r="992" spans="1:4" x14ac:dyDescent="0.2">
      <c r="A992" s="62">
        <v>862</v>
      </c>
      <c r="B992" s="63">
        <v>14107</v>
      </c>
      <c r="C992" s="56" t="s">
        <v>442</v>
      </c>
      <c r="D992" s="57">
        <v>2</v>
      </c>
    </row>
    <row r="993" spans="1:4" x14ac:dyDescent="0.2">
      <c r="A993" s="62">
        <v>862</v>
      </c>
      <c r="B993" s="63">
        <v>14108</v>
      </c>
      <c r="C993" s="56" t="s">
        <v>442</v>
      </c>
      <c r="D993" s="57">
        <v>1</v>
      </c>
    </row>
    <row r="994" spans="1:4" x14ac:dyDescent="0.2">
      <c r="A994" s="62">
        <v>863</v>
      </c>
      <c r="B994" s="63">
        <v>14054</v>
      </c>
      <c r="C994" s="56" t="s">
        <v>442</v>
      </c>
      <c r="D994" s="57">
        <v>2</v>
      </c>
    </row>
    <row r="995" spans="1:4" x14ac:dyDescent="0.2">
      <c r="A995" s="62">
        <v>863</v>
      </c>
      <c r="B995" s="63">
        <v>14055</v>
      </c>
      <c r="C995" s="56" t="s">
        <v>442</v>
      </c>
      <c r="D995" s="57">
        <v>1</v>
      </c>
    </row>
    <row r="996" spans="1:4" x14ac:dyDescent="0.2">
      <c r="A996" s="62">
        <v>864</v>
      </c>
      <c r="B996" s="63">
        <v>14121</v>
      </c>
      <c r="C996" s="56" t="s">
        <v>442</v>
      </c>
      <c r="D996" s="57">
        <v>2</v>
      </c>
    </row>
    <row r="997" spans="1:4" x14ac:dyDescent="0.2">
      <c r="A997" s="62">
        <v>864</v>
      </c>
      <c r="B997" s="63">
        <v>14122</v>
      </c>
      <c r="C997" s="56" t="s">
        <v>442</v>
      </c>
      <c r="D997" s="57">
        <v>1</v>
      </c>
    </row>
    <row r="998" spans="1:4" x14ac:dyDescent="0.2">
      <c r="A998" s="62">
        <v>865</v>
      </c>
      <c r="B998" s="63">
        <v>14057</v>
      </c>
      <c r="C998" s="56" t="s">
        <v>442</v>
      </c>
      <c r="D998" s="57">
        <v>2</v>
      </c>
    </row>
    <row r="999" spans="1:4" x14ac:dyDescent="0.2">
      <c r="A999" s="62">
        <v>865</v>
      </c>
      <c r="B999" s="63">
        <v>14058</v>
      </c>
      <c r="C999" s="56" t="s">
        <v>442</v>
      </c>
      <c r="D999" s="57">
        <v>1</v>
      </c>
    </row>
    <row r="1000" spans="1:4" x14ac:dyDescent="0.2">
      <c r="A1000" s="62">
        <v>866</v>
      </c>
      <c r="B1000" s="63">
        <v>14059</v>
      </c>
      <c r="C1000" s="56" t="s">
        <v>443</v>
      </c>
      <c r="D1000" s="57" t="s">
        <v>254</v>
      </c>
    </row>
    <row r="1001" spans="1:4" x14ac:dyDescent="0.2">
      <c r="A1001" s="62">
        <v>867</v>
      </c>
      <c r="B1001" s="63">
        <v>14060</v>
      </c>
      <c r="C1001" s="56" t="s">
        <v>442</v>
      </c>
      <c r="D1001" s="57">
        <v>2</v>
      </c>
    </row>
    <row r="1002" spans="1:4" x14ac:dyDescent="0.2">
      <c r="A1002" s="62">
        <v>867</v>
      </c>
      <c r="B1002" s="63">
        <v>14061</v>
      </c>
      <c r="C1002" s="56" t="s">
        <v>442</v>
      </c>
      <c r="D1002" s="57">
        <v>1</v>
      </c>
    </row>
    <row r="1003" spans="1:4" x14ac:dyDescent="0.2">
      <c r="A1003" s="62">
        <v>868</v>
      </c>
      <c r="B1003" s="63">
        <v>14062</v>
      </c>
      <c r="C1003" s="56" t="s">
        <v>443</v>
      </c>
      <c r="D1003" s="57" t="s">
        <v>254</v>
      </c>
    </row>
    <row r="1004" spans="1:4" x14ac:dyDescent="0.2">
      <c r="A1004" s="62">
        <v>869</v>
      </c>
      <c r="B1004" s="63">
        <v>14063</v>
      </c>
      <c r="C1004" s="56" t="s">
        <v>442</v>
      </c>
      <c r="D1004" s="57">
        <v>2</v>
      </c>
    </row>
    <row r="1005" spans="1:4" x14ac:dyDescent="0.2">
      <c r="A1005" s="62">
        <v>869</v>
      </c>
      <c r="B1005" s="63">
        <v>14064</v>
      </c>
      <c r="C1005" s="56" t="s">
        <v>442</v>
      </c>
      <c r="D1005" s="57">
        <v>1</v>
      </c>
    </row>
    <row r="1006" spans="1:4" x14ac:dyDescent="0.2">
      <c r="A1006" s="62">
        <v>870</v>
      </c>
      <c r="B1006" s="63">
        <v>14065</v>
      </c>
      <c r="C1006" s="56" t="s">
        <v>443</v>
      </c>
      <c r="D1006" s="57" t="s">
        <v>254</v>
      </c>
    </row>
    <row r="1007" spans="1:4" x14ac:dyDescent="0.2">
      <c r="A1007" s="62">
        <v>871</v>
      </c>
      <c r="B1007" s="63">
        <v>14066</v>
      </c>
      <c r="C1007" s="56" t="s">
        <v>442</v>
      </c>
      <c r="D1007" s="57">
        <v>2</v>
      </c>
    </row>
    <row r="1008" spans="1:4" x14ac:dyDescent="0.2">
      <c r="A1008" s="62">
        <v>871</v>
      </c>
      <c r="B1008" s="63">
        <v>14067</v>
      </c>
      <c r="C1008" s="56" t="s">
        <v>442</v>
      </c>
      <c r="D1008" s="57">
        <v>1</v>
      </c>
    </row>
    <row r="1009" spans="1:4" x14ac:dyDescent="0.2">
      <c r="A1009" s="62">
        <v>872</v>
      </c>
      <c r="B1009" s="63">
        <v>14068</v>
      </c>
      <c r="C1009" s="56" t="s">
        <v>443</v>
      </c>
      <c r="D1009" s="57" t="s">
        <v>254</v>
      </c>
    </row>
    <row r="1010" spans="1:4" x14ac:dyDescent="0.2">
      <c r="A1010" s="62">
        <v>873</v>
      </c>
      <c r="B1010" s="63">
        <v>14078</v>
      </c>
      <c r="C1010" s="56" t="s">
        <v>442</v>
      </c>
      <c r="D1010" s="57">
        <v>2</v>
      </c>
    </row>
    <row r="1011" spans="1:4" x14ac:dyDescent="0.2">
      <c r="A1011" s="62">
        <v>873</v>
      </c>
      <c r="B1011" s="63">
        <v>14079</v>
      </c>
      <c r="C1011" s="56" t="s">
        <v>442</v>
      </c>
      <c r="D1011" s="57">
        <v>1</v>
      </c>
    </row>
    <row r="1012" spans="1:4" x14ac:dyDescent="0.2">
      <c r="A1012" s="62">
        <v>874</v>
      </c>
      <c r="B1012" s="63">
        <v>14080</v>
      </c>
      <c r="C1012" s="56" t="s">
        <v>443</v>
      </c>
      <c r="D1012" s="57" t="s">
        <v>254</v>
      </c>
    </row>
    <row r="1013" spans="1:4" x14ac:dyDescent="0.2">
      <c r="A1013" s="62">
        <v>875</v>
      </c>
      <c r="B1013" s="63">
        <v>14100</v>
      </c>
      <c r="C1013" s="56" t="s">
        <v>442</v>
      </c>
      <c r="D1013" s="57">
        <v>2</v>
      </c>
    </row>
    <row r="1014" spans="1:4" x14ac:dyDescent="0.2">
      <c r="A1014" s="62">
        <v>875</v>
      </c>
      <c r="B1014" s="63">
        <v>14101</v>
      </c>
      <c r="C1014" s="56" t="s">
        <v>442</v>
      </c>
      <c r="D1014" s="57">
        <v>1</v>
      </c>
    </row>
    <row r="1015" spans="1:4" x14ac:dyDescent="0.2">
      <c r="A1015" s="62">
        <v>876</v>
      </c>
      <c r="B1015" s="63">
        <v>14102</v>
      </c>
      <c r="C1015" s="56" t="s">
        <v>443</v>
      </c>
      <c r="D1015" s="57" t="s">
        <v>254</v>
      </c>
    </row>
    <row r="1016" spans="1:4" x14ac:dyDescent="0.2">
      <c r="A1016" s="62">
        <v>877</v>
      </c>
      <c r="B1016" s="63">
        <v>14123</v>
      </c>
      <c r="C1016" s="56" t="s">
        <v>442</v>
      </c>
      <c r="D1016" s="57">
        <v>2</v>
      </c>
    </row>
    <row r="1017" spans="1:4" x14ac:dyDescent="0.2">
      <c r="A1017" s="62">
        <v>877</v>
      </c>
      <c r="B1017" s="63">
        <v>14124</v>
      </c>
      <c r="C1017" s="56" t="s">
        <v>442</v>
      </c>
      <c r="D1017" s="57">
        <v>1</v>
      </c>
    </row>
    <row r="1018" spans="1:4" x14ac:dyDescent="0.2">
      <c r="A1018" s="62">
        <v>878</v>
      </c>
      <c r="B1018" s="63">
        <v>14125</v>
      </c>
      <c r="C1018" s="56" t="s">
        <v>443</v>
      </c>
      <c r="D1018" s="57" t="s">
        <v>254</v>
      </c>
    </row>
    <row r="1019" spans="1:4" x14ac:dyDescent="0.2">
      <c r="A1019" s="62">
        <v>879</v>
      </c>
      <c r="B1019" s="63">
        <v>14126</v>
      </c>
      <c r="C1019" s="56" t="s">
        <v>442</v>
      </c>
      <c r="D1019" s="57">
        <v>2</v>
      </c>
    </row>
    <row r="1020" spans="1:4" x14ac:dyDescent="0.2">
      <c r="A1020" s="62">
        <v>879</v>
      </c>
      <c r="B1020" s="63">
        <v>14127</v>
      </c>
      <c r="C1020" s="56" t="s">
        <v>442</v>
      </c>
      <c r="D1020" s="57">
        <v>1</v>
      </c>
    </row>
    <row r="1021" spans="1:4" x14ac:dyDescent="0.2">
      <c r="A1021" s="62">
        <v>880</v>
      </c>
      <c r="B1021" s="63">
        <v>14128</v>
      </c>
      <c r="C1021" s="56" t="s">
        <v>443</v>
      </c>
      <c r="D1021" s="57" t="s">
        <v>254</v>
      </c>
    </row>
    <row r="1022" spans="1:4" x14ac:dyDescent="0.2">
      <c r="A1022" s="62">
        <v>881</v>
      </c>
      <c r="B1022" s="63">
        <v>14129</v>
      </c>
      <c r="C1022" s="56" t="s">
        <v>442</v>
      </c>
      <c r="D1022" s="57">
        <v>2</v>
      </c>
    </row>
    <row r="1023" spans="1:4" x14ac:dyDescent="0.2">
      <c r="A1023" s="62">
        <v>881</v>
      </c>
      <c r="B1023" s="63">
        <v>14130</v>
      </c>
      <c r="C1023" s="56" t="s">
        <v>442</v>
      </c>
      <c r="D1023" s="57">
        <v>1</v>
      </c>
    </row>
    <row r="1024" spans="1:4" x14ac:dyDescent="0.2">
      <c r="A1024" s="62">
        <v>882</v>
      </c>
      <c r="B1024" s="63">
        <v>14131</v>
      </c>
      <c r="C1024" s="56" t="s">
        <v>443</v>
      </c>
      <c r="D1024" s="57" t="s">
        <v>254</v>
      </c>
    </row>
    <row r="1025" spans="1:4" x14ac:dyDescent="0.2">
      <c r="A1025" s="62">
        <v>883</v>
      </c>
      <c r="B1025" s="63">
        <v>14132</v>
      </c>
      <c r="C1025" s="56" t="s">
        <v>442</v>
      </c>
      <c r="D1025" s="57">
        <v>2</v>
      </c>
    </row>
    <row r="1026" spans="1:4" x14ac:dyDescent="0.2">
      <c r="A1026" s="62">
        <v>883</v>
      </c>
      <c r="B1026" s="63">
        <v>14133</v>
      </c>
      <c r="C1026" s="56" t="s">
        <v>442</v>
      </c>
      <c r="D1026" s="57">
        <v>1</v>
      </c>
    </row>
    <row r="1027" spans="1:4" x14ac:dyDescent="0.2">
      <c r="A1027" s="62">
        <v>884</v>
      </c>
      <c r="B1027" s="63">
        <v>14134</v>
      </c>
      <c r="C1027" s="56" t="s">
        <v>443</v>
      </c>
      <c r="D1027" s="57" t="s">
        <v>254</v>
      </c>
    </row>
    <row r="1028" spans="1:4" x14ac:dyDescent="0.2">
      <c r="A1028" s="62">
        <v>885</v>
      </c>
      <c r="B1028" s="63">
        <v>14135</v>
      </c>
      <c r="C1028" s="56" t="s">
        <v>442</v>
      </c>
      <c r="D1028" s="57">
        <v>2</v>
      </c>
    </row>
    <row r="1029" spans="1:4" x14ac:dyDescent="0.2">
      <c r="A1029" s="62">
        <v>885</v>
      </c>
      <c r="B1029" s="63">
        <v>14136</v>
      </c>
      <c r="C1029" s="56" t="s">
        <v>442</v>
      </c>
      <c r="D1029" s="57">
        <v>1</v>
      </c>
    </row>
    <row r="1030" spans="1:4" x14ac:dyDescent="0.2">
      <c r="A1030" s="62">
        <v>886</v>
      </c>
      <c r="B1030" s="63">
        <v>14137</v>
      </c>
      <c r="C1030" s="56" t="s">
        <v>443</v>
      </c>
      <c r="D1030" s="57" t="s">
        <v>254</v>
      </c>
    </row>
    <row r="1031" spans="1:4" x14ac:dyDescent="0.2">
      <c r="A1031" s="62">
        <v>887</v>
      </c>
      <c r="B1031" s="63">
        <v>14144</v>
      </c>
      <c r="C1031" s="56" t="s">
        <v>442</v>
      </c>
      <c r="D1031" s="57">
        <v>2</v>
      </c>
    </row>
    <row r="1032" spans="1:4" x14ac:dyDescent="0.2">
      <c r="A1032" s="62">
        <v>887</v>
      </c>
      <c r="B1032" s="63">
        <v>14145</v>
      </c>
      <c r="C1032" s="56" t="s">
        <v>442</v>
      </c>
      <c r="D1032" s="57">
        <v>1</v>
      </c>
    </row>
    <row r="1033" spans="1:4" x14ac:dyDescent="0.2">
      <c r="A1033" s="62">
        <v>888</v>
      </c>
      <c r="B1033" s="63">
        <v>14146</v>
      </c>
      <c r="C1033" s="56" t="s">
        <v>443</v>
      </c>
      <c r="D1033" s="57" t="s">
        <v>254</v>
      </c>
    </row>
    <row r="1034" spans="1:4" x14ac:dyDescent="0.2">
      <c r="A1034" s="62">
        <v>889</v>
      </c>
      <c r="B1034" s="63">
        <v>278</v>
      </c>
      <c r="C1034" s="56" t="s">
        <v>442</v>
      </c>
      <c r="D1034" s="57">
        <v>2</v>
      </c>
    </row>
    <row r="1035" spans="1:4" x14ac:dyDescent="0.2">
      <c r="A1035" s="62">
        <v>889</v>
      </c>
      <c r="B1035" s="63">
        <v>289</v>
      </c>
      <c r="C1035" s="56" t="s">
        <v>442</v>
      </c>
      <c r="D1035" s="57">
        <v>1</v>
      </c>
    </row>
    <row r="1036" spans="1:4" x14ac:dyDescent="0.2">
      <c r="A1036" s="62">
        <v>890</v>
      </c>
      <c r="B1036" s="63">
        <v>14028</v>
      </c>
      <c r="C1036" s="56" t="s">
        <v>443</v>
      </c>
      <c r="D1036" s="57" t="s">
        <v>254</v>
      </c>
    </row>
    <row r="1037" spans="1:4" x14ac:dyDescent="0.2">
      <c r="A1037" s="62">
        <v>891</v>
      </c>
      <c r="B1037" s="63">
        <v>14099</v>
      </c>
      <c r="C1037" s="56" t="s">
        <v>443</v>
      </c>
      <c r="D1037" s="57" t="s">
        <v>254</v>
      </c>
    </row>
    <row r="1038" spans="1:4" x14ac:dyDescent="0.2">
      <c r="A1038" s="62">
        <v>892</v>
      </c>
      <c r="B1038" s="63">
        <v>14119</v>
      </c>
      <c r="C1038" s="56" t="s">
        <v>443</v>
      </c>
      <c r="D1038" s="57" t="s">
        <v>254</v>
      </c>
    </row>
    <row r="1039" spans="1:4" x14ac:dyDescent="0.2">
      <c r="A1039" s="62">
        <v>893</v>
      </c>
      <c r="B1039" s="63">
        <v>14120</v>
      </c>
      <c r="C1039" s="56" t="s">
        <v>443</v>
      </c>
      <c r="D1039" s="57" t="s">
        <v>254</v>
      </c>
    </row>
    <row r="1040" spans="1:4" x14ac:dyDescent="0.2">
      <c r="A1040" s="62">
        <v>894</v>
      </c>
      <c r="B1040" s="63">
        <v>300</v>
      </c>
      <c r="C1040" s="56" t="s">
        <v>400</v>
      </c>
      <c r="D1040" s="57" t="s">
        <v>254</v>
      </c>
    </row>
    <row r="1041" spans="1:4" x14ac:dyDescent="0.2">
      <c r="A1041" s="62">
        <v>895</v>
      </c>
      <c r="B1041" s="63">
        <v>311</v>
      </c>
      <c r="C1041" s="56" t="s">
        <v>400</v>
      </c>
      <c r="D1041" s="57" t="s">
        <v>254</v>
      </c>
    </row>
    <row r="1042" spans="1:4" x14ac:dyDescent="0.2">
      <c r="A1042" s="62">
        <v>896</v>
      </c>
      <c r="B1042" s="63">
        <v>312</v>
      </c>
      <c r="C1042" s="56" t="s">
        <v>400</v>
      </c>
      <c r="D1042" s="57" t="s">
        <v>254</v>
      </c>
    </row>
    <row r="1043" spans="1:4" x14ac:dyDescent="0.2">
      <c r="A1043" s="62">
        <v>897</v>
      </c>
      <c r="B1043" s="63">
        <v>14097</v>
      </c>
      <c r="C1043" s="56" t="s">
        <v>443</v>
      </c>
      <c r="D1043" s="57" t="s">
        <v>254</v>
      </c>
    </row>
    <row r="1044" spans="1:4" x14ac:dyDescent="0.2">
      <c r="A1044" s="62">
        <v>898</v>
      </c>
      <c r="B1044" s="63">
        <v>14098</v>
      </c>
      <c r="C1044" s="56" t="s">
        <v>443</v>
      </c>
      <c r="D1044" s="57" t="s">
        <v>254</v>
      </c>
    </row>
    <row r="1045" spans="1:4" x14ac:dyDescent="0.2">
      <c r="A1045" s="62">
        <v>899</v>
      </c>
      <c r="B1045" s="63">
        <v>281</v>
      </c>
      <c r="C1045" s="56" t="s">
        <v>444</v>
      </c>
      <c r="D1045" s="57" t="s">
        <v>254</v>
      </c>
    </row>
    <row r="1046" spans="1:4" x14ac:dyDescent="0.2">
      <c r="A1046" s="62">
        <v>900</v>
      </c>
      <c r="B1046" s="63">
        <v>282</v>
      </c>
      <c r="C1046" s="56" t="s">
        <v>444</v>
      </c>
      <c r="D1046" s="57" t="s">
        <v>254</v>
      </c>
    </row>
    <row r="1047" spans="1:4" x14ac:dyDescent="0.2">
      <c r="A1047" s="62">
        <v>901</v>
      </c>
      <c r="B1047" s="63">
        <v>283</v>
      </c>
      <c r="C1047" s="56" t="s">
        <v>444</v>
      </c>
      <c r="D1047" s="57" t="s">
        <v>254</v>
      </c>
    </row>
    <row r="1048" spans="1:4" x14ac:dyDescent="0.2">
      <c r="A1048" s="62">
        <v>902</v>
      </c>
      <c r="B1048" s="63">
        <v>284</v>
      </c>
      <c r="C1048" s="56" t="s">
        <v>444</v>
      </c>
      <c r="D1048" s="57" t="s">
        <v>254</v>
      </c>
    </row>
    <row r="1049" spans="1:4" x14ac:dyDescent="0.2">
      <c r="A1049" s="62">
        <v>903</v>
      </c>
      <c r="B1049" s="63">
        <v>285</v>
      </c>
      <c r="C1049" s="56" t="s">
        <v>444</v>
      </c>
      <c r="D1049" s="57" t="s">
        <v>254</v>
      </c>
    </row>
    <row r="1050" spans="1:4" x14ac:dyDescent="0.2">
      <c r="A1050" s="62">
        <v>904</v>
      </c>
      <c r="B1050" s="63">
        <v>286</v>
      </c>
      <c r="C1050" s="56" t="s">
        <v>445</v>
      </c>
      <c r="D1050" s="57" t="s">
        <v>254</v>
      </c>
    </row>
    <row r="1051" spans="1:4" x14ac:dyDescent="0.2">
      <c r="A1051" s="62">
        <v>905</v>
      </c>
      <c r="B1051" s="63">
        <v>287</v>
      </c>
      <c r="C1051" s="56" t="s">
        <v>445</v>
      </c>
      <c r="D1051" s="57" t="s">
        <v>254</v>
      </c>
    </row>
    <row r="1052" spans="1:4" x14ac:dyDescent="0.2">
      <c r="A1052" s="62">
        <v>906</v>
      </c>
      <c r="B1052" s="63">
        <v>288</v>
      </c>
      <c r="C1052" s="56" t="s">
        <v>445</v>
      </c>
      <c r="D1052" s="57" t="s">
        <v>254</v>
      </c>
    </row>
    <row r="1053" spans="1:4" x14ac:dyDescent="0.2">
      <c r="A1053" s="62">
        <v>907</v>
      </c>
      <c r="B1053" s="63">
        <v>292</v>
      </c>
      <c r="C1053" s="56" t="s">
        <v>446</v>
      </c>
      <c r="D1053" s="57" t="s">
        <v>254</v>
      </c>
    </row>
    <row r="1054" spans="1:4" x14ac:dyDescent="0.2">
      <c r="A1054" s="62">
        <v>908</v>
      </c>
      <c r="B1054" s="63">
        <v>293</v>
      </c>
      <c r="C1054" s="56" t="s">
        <v>446</v>
      </c>
      <c r="D1054" s="57" t="s">
        <v>254</v>
      </c>
    </row>
    <row r="1055" spans="1:4" x14ac:dyDescent="0.2">
      <c r="A1055" s="62">
        <v>909</v>
      </c>
      <c r="B1055" s="63">
        <v>294</v>
      </c>
      <c r="C1055" s="56" t="s">
        <v>446</v>
      </c>
      <c r="D1055" s="57" t="s">
        <v>254</v>
      </c>
    </row>
    <row r="1056" spans="1:4" x14ac:dyDescent="0.2">
      <c r="A1056" s="62">
        <v>910</v>
      </c>
      <c r="B1056" s="63">
        <v>295</v>
      </c>
      <c r="C1056" s="56" t="s">
        <v>446</v>
      </c>
      <c r="D1056" s="57" t="s">
        <v>254</v>
      </c>
    </row>
    <row r="1057" spans="1:4" x14ac:dyDescent="0.2">
      <c r="A1057" s="62">
        <v>911</v>
      </c>
      <c r="B1057" s="63">
        <v>296</v>
      </c>
      <c r="C1057" s="56" t="s">
        <v>446</v>
      </c>
      <c r="D1057" s="57" t="s">
        <v>254</v>
      </c>
    </row>
    <row r="1058" spans="1:4" x14ac:dyDescent="0.2">
      <c r="A1058" s="62">
        <v>912</v>
      </c>
      <c r="B1058" s="63">
        <v>297</v>
      </c>
      <c r="C1058" s="56" t="s">
        <v>446</v>
      </c>
      <c r="D1058" s="57" t="s">
        <v>254</v>
      </c>
    </row>
    <row r="1059" spans="1:4" x14ac:dyDescent="0.2">
      <c r="A1059" s="62">
        <v>913</v>
      </c>
      <c r="B1059" s="63">
        <v>298</v>
      </c>
      <c r="C1059" s="56" t="s">
        <v>446</v>
      </c>
      <c r="D1059" s="57" t="s">
        <v>254</v>
      </c>
    </row>
    <row r="1060" spans="1:4" x14ac:dyDescent="0.2">
      <c r="A1060" s="62">
        <v>914</v>
      </c>
      <c r="B1060" s="63">
        <v>299</v>
      </c>
      <c r="C1060" s="56" t="s">
        <v>447</v>
      </c>
      <c r="D1060" s="57">
        <v>1</v>
      </c>
    </row>
    <row r="1061" spans="1:4" x14ac:dyDescent="0.2">
      <c r="A1061" s="62">
        <v>915</v>
      </c>
      <c r="B1061" s="63">
        <v>313</v>
      </c>
      <c r="C1061" s="56" t="s">
        <v>400</v>
      </c>
      <c r="D1061" s="57">
        <v>2</v>
      </c>
    </row>
    <row r="1062" spans="1:4" x14ac:dyDescent="0.2">
      <c r="A1062" s="62">
        <v>915</v>
      </c>
      <c r="B1062" s="63">
        <v>314</v>
      </c>
      <c r="C1062" s="56" t="s">
        <v>400</v>
      </c>
      <c r="D1062" s="57">
        <v>1</v>
      </c>
    </row>
    <row r="1063" spans="1:4" x14ac:dyDescent="0.2">
      <c r="A1063" s="62">
        <v>916</v>
      </c>
      <c r="B1063" s="63">
        <v>315</v>
      </c>
      <c r="C1063" s="56" t="s">
        <v>400</v>
      </c>
      <c r="D1063" s="57" t="s">
        <v>254</v>
      </c>
    </row>
    <row r="1064" spans="1:4" x14ac:dyDescent="0.2">
      <c r="A1064" s="62">
        <v>916</v>
      </c>
      <c r="B1064" s="63">
        <v>316</v>
      </c>
      <c r="C1064" s="56" t="s">
        <v>400</v>
      </c>
      <c r="D1064" s="57" t="s">
        <v>254</v>
      </c>
    </row>
    <row r="1065" spans="1:4" x14ac:dyDescent="0.2">
      <c r="A1065" s="62">
        <v>917</v>
      </c>
      <c r="B1065" s="63">
        <v>279</v>
      </c>
      <c r="C1065" s="56" t="s">
        <v>400</v>
      </c>
      <c r="D1065" s="57" t="s">
        <v>254</v>
      </c>
    </row>
    <row r="1066" spans="1:4" x14ac:dyDescent="0.2">
      <c r="A1066" s="62">
        <v>917</v>
      </c>
      <c r="B1066" s="63">
        <v>280</v>
      </c>
      <c r="C1066" s="56" t="s">
        <v>400</v>
      </c>
      <c r="D1066" s="57" t="s">
        <v>254</v>
      </c>
    </row>
    <row r="1067" spans="1:4" x14ac:dyDescent="0.2">
      <c r="A1067" s="62">
        <v>918</v>
      </c>
      <c r="B1067" s="63">
        <v>290</v>
      </c>
      <c r="C1067" s="56" t="s">
        <v>335</v>
      </c>
      <c r="D1067" s="57">
        <v>1</v>
      </c>
    </row>
    <row r="1068" spans="1:4" x14ac:dyDescent="0.2">
      <c r="A1068" s="62">
        <v>918</v>
      </c>
      <c r="B1068" s="63">
        <v>291</v>
      </c>
      <c r="C1068" s="56" t="s">
        <v>335</v>
      </c>
      <c r="D1068" s="57">
        <v>1</v>
      </c>
    </row>
    <row r="1069" spans="1:4" x14ac:dyDescent="0.2">
      <c r="A1069" s="62">
        <v>919</v>
      </c>
      <c r="B1069" s="63">
        <v>57</v>
      </c>
      <c r="C1069" s="56" t="s">
        <v>448</v>
      </c>
      <c r="D1069" s="57">
        <v>1</v>
      </c>
    </row>
    <row r="1070" spans="1:4" x14ac:dyDescent="0.2">
      <c r="A1070" s="62">
        <v>919</v>
      </c>
      <c r="B1070" s="63">
        <v>278</v>
      </c>
      <c r="C1070" s="56" t="s">
        <v>448</v>
      </c>
      <c r="D1070" s="57">
        <v>2</v>
      </c>
    </row>
    <row r="1071" spans="1:4" x14ac:dyDescent="0.2">
      <c r="A1071" s="62">
        <v>920</v>
      </c>
      <c r="B1071" s="63">
        <v>57</v>
      </c>
      <c r="C1071" s="56" t="s">
        <v>448</v>
      </c>
      <c r="D1071" s="57">
        <v>1</v>
      </c>
    </row>
    <row r="1072" spans="1:4" x14ac:dyDescent="0.2">
      <c r="A1072" s="62">
        <v>920</v>
      </c>
      <c r="B1072" s="63">
        <v>278</v>
      </c>
      <c r="C1072" s="56" t="s">
        <v>448</v>
      </c>
      <c r="D1072" s="57">
        <v>2</v>
      </c>
    </row>
    <row r="1073" spans="1:4" x14ac:dyDescent="0.2">
      <c r="A1073" s="62">
        <v>922</v>
      </c>
      <c r="B1073" s="63">
        <v>301</v>
      </c>
      <c r="C1073" s="56" t="s">
        <v>358</v>
      </c>
      <c r="D1073" s="57">
        <v>1</v>
      </c>
    </row>
    <row r="1074" spans="1:4" x14ac:dyDescent="0.2">
      <c r="A1074" s="62">
        <v>923</v>
      </c>
      <c r="B1074" s="63">
        <v>302</v>
      </c>
      <c r="C1074" s="56" t="s">
        <v>358</v>
      </c>
      <c r="D1074" s="57">
        <v>1</v>
      </c>
    </row>
    <row r="1075" spans="1:4" x14ac:dyDescent="0.2">
      <c r="A1075" s="62">
        <v>924</v>
      </c>
      <c r="B1075" s="63">
        <v>303</v>
      </c>
      <c r="C1075" s="56" t="s">
        <v>358</v>
      </c>
      <c r="D1075" s="57">
        <v>1</v>
      </c>
    </row>
    <row r="1076" spans="1:4" x14ac:dyDescent="0.2">
      <c r="A1076" s="62">
        <v>925</v>
      </c>
      <c r="B1076" s="63">
        <v>259</v>
      </c>
      <c r="C1076" s="56" t="s">
        <v>449</v>
      </c>
      <c r="D1076" s="57" t="s">
        <v>388</v>
      </c>
    </row>
    <row r="1077" spans="1:4" x14ac:dyDescent="0.2">
      <c r="A1077" s="62">
        <v>925</v>
      </c>
      <c r="B1077" s="63">
        <v>307</v>
      </c>
      <c r="C1077" s="56" t="s">
        <v>449</v>
      </c>
      <c r="D1077" s="57" t="s">
        <v>388</v>
      </c>
    </row>
    <row r="1078" spans="1:4" x14ac:dyDescent="0.2">
      <c r="A1078" s="62">
        <v>926</v>
      </c>
      <c r="B1078" s="63">
        <v>261</v>
      </c>
      <c r="C1078" s="56" t="s">
        <v>389</v>
      </c>
      <c r="D1078" s="57" t="s">
        <v>388</v>
      </c>
    </row>
    <row r="1079" spans="1:4" x14ac:dyDescent="0.2">
      <c r="A1079" s="62">
        <v>926</v>
      </c>
      <c r="B1079" s="63">
        <v>308</v>
      </c>
      <c r="C1079" s="56" t="s">
        <v>389</v>
      </c>
      <c r="D1079" s="57" t="s">
        <v>388</v>
      </c>
    </row>
    <row r="1080" spans="1:4" x14ac:dyDescent="0.2">
      <c r="A1080" s="62">
        <v>927</v>
      </c>
      <c r="B1080" s="63">
        <v>263</v>
      </c>
      <c r="C1080" s="56" t="s">
        <v>390</v>
      </c>
      <c r="D1080" s="57" t="s">
        <v>388</v>
      </c>
    </row>
    <row r="1081" spans="1:4" x14ac:dyDescent="0.2">
      <c r="A1081" s="62">
        <v>927</v>
      </c>
      <c r="B1081" s="63">
        <v>309</v>
      </c>
      <c r="C1081" s="56" t="s">
        <v>390</v>
      </c>
      <c r="D1081" s="57" t="s">
        <v>388</v>
      </c>
    </row>
    <row r="1082" spans="1:4" x14ac:dyDescent="0.2">
      <c r="A1082" s="62">
        <v>928</v>
      </c>
      <c r="B1082" s="63">
        <v>265</v>
      </c>
      <c r="C1082" s="56" t="s">
        <v>391</v>
      </c>
      <c r="D1082" s="57" t="s">
        <v>388</v>
      </c>
    </row>
    <row r="1083" spans="1:4" x14ac:dyDescent="0.2">
      <c r="A1083" s="62">
        <v>928</v>
      </c>
      <c r="B1083" s="63">
        <v>310</v>
      </c>
      <c r="C1083" s="56" t="s">
        <v>391</v>
      </c>
      <c r="D1083" s="57" t="s">
        <v>388</v>
      </c>
    </row>
    <row r="1084" spans="1:4" x14ac:dyDescent="0.2">
      <c r="A1084" s="62">
        <v>929</v>
      </c>
      <c r="B1084" s="63">
        <v>14041</v>
      </c>
      <c r="C1084" s="56" t="s">
        <v>444</v>
      </c>
      <c r="D1084" s="57" t="s">
        <v>254</v>
      </c>
    </row>
    <row r="1085" spans="1:4" x14ac:dyDescent="0.2">
      <c r="A1085" s="62">
        <v>930</v>
      </c>
      <c r="B1085" s="63">
        <v>14053</v>
      </c>
      <c r="C1085" s="56" t="s">
        <v>444</v>
      </c>
      <c r="D1085" s="57" t="s">
        <v>254</v>
      </c>
    </row>
    <row r="1086" spans="1:4" x14ac:dyDescent="0.2">
      <c r="A1086" s="62">
        <v>931</v>
      </c>
      <c r="B1086" s="63">
        <v>14056</v>
      </c>
      <c r="C1086" s="56" t="s">
        <v>444</v>
      </c>
      <c r="D1086" s="57" t="s">
        <v>254</v>
      </c>
    </row>
    <row r="1087" spans="1:4" x14ac:dyDescent="0.2">
      <c r="A1087" s="62">
        <v>932</v>
      </c>
      <c r="B1087" s="63">
        <v>191</v>
      </c>
      <c r="C1087" s="56" t="s">
        <v>450</v>
      </c>
      <c r="D1087" s="57">
        <v>2</v>
      </c>
    </row>
    <row r="1088" spans="1:4" x14ac:dyDescent="0.2">
      <c r="A1088" s="62">
        <v>932</v>
      </c>
      <c r="B1088" s="63">
        <v>353</v>
      </c>
      <c r="C1088" s="56" t="s">
        <v>450</v>
      </c>
      <c r="D1088" s="57">
        <v>1</v>
      </c>
    </row>
    <row r="1089" spans="1:4" x14ac:dyDescent="0.2">
      <c r="A1089" s="62">
        <v>932</v>
      </c>
      <c r="B1089" s="63">
        <v>354</v>
      </c>
      <c r="C1089" s="56" t="s">
        <v>450</v>
      </c>
      <c r="D1089" s="57">
        <v>1</v>
      </c>
    </row>
    <row r="1090" spans="1:4" x14ac:dyDescent="0.2">
      <c r="A1090" s="62">
        <v>932</v>
      </c>
      <c r="B1090" s="63">
        <v>355</v>
      </c>
      <c r="C1090" s="56" t="s">
        <v>450</v>
      </c>
      <c r="D1090" s="57">
        <v>1</v>
      </c>
    </row>
    <row r="1091" spans="1:4" x14ac:dyDescent="0.2">
      <c r="A1091" s="62">
        <v>933</v>
      </c>
      <c r="B1091" s="63">
        <v>14147</v>
      </c>
      <c r="C1091" s="56" t="s">
        <v>442</v>
      </c>
      <c r="D1091" s="57">
        <v>2</v>
      </c>
    </row>
    <row r="1092" spans="1:4" x14ac:dyDescent="0.2">
      <c r="A1092" s="62">
        <v>933</v>
      </c>
      <c r="B1092" s="63">
        <v>14148</v>
      </c>
      <c r="C1092" s="56" t="s">
        <v>442</v>
      </c>
      <c r="D1092" s="57">
        <v>1</v>
      </c>
    </row>
    <row r="1093" spans="1:4" x14ac:dyDescent="0.2">
      <c r="A1093" s="62">
        <v>934</v>
      </c>
      <c r="B1093" s="63">
        <v>14149</v>
      </c>
      <c r="C1093" s="56" t="s">
        <v>443</v>
      </c>
      <c r="D1093" s="57" t="s">
        <v>254</v>
      </c>
    </row>
    <row r="1094" spans="1:4" x14ac:dyDescent="0.2">
      <c r="A1094" s="62">
        <v>935</v>
      </c>
      <c r="B1094" s="63">
        <v>374</v>
      </c>
      <c r="C1094" s="56" t="s">
        <v>451</v>
      </c>
      <c r="D1094" s="57" t="s">
        <v>511</v>
      </c>
    </row>
    <row r="1095" spans="1:4" x14ac:dyDescent="0.2">
      <c r="A1095" s="62">
        <v>935</v>
      </c>
      <c r="B1095" s="63">
        <v>375</v>
      </c>
      <c r="C1095" s="56" t="s">
        <v>451</v>
      </c>
      <c r="D1095" s="57" t="s">
        <v>511</v>
      </c>
    </row>
    <row r="1096" spans="1:4" x14ac:dyDescent="0.2">
      <c r="A1096" s="62">
        <v>936</v>
      </c>
      <c r="B1096" s="63">
        <v>1422</v>
      </c>
      <c r="C1096" s="56" t="s">
        <v>451</v>
      </c>
      <c r="D1096" s="57">
        <v>1</v>
      </c>
    </row>
    <row r="1097" spans="1:4" x14ac:dyDescent="0.2">
      <c r="A1097" s="62">
        <v>936</v>
      </c>
      <c r="B1097" s="63">
        <v>1423</v>
      </c>
      <c r="C1097" s="56" t="s">
        <v>451</v>
      </c>
      <c r="D1097" s="57">
        <v>2</v>
      </c>
    </row>
    <row r="1098" spans="1:4" x14ac:dyDescent="0.2">
      <c r="A1098" s="62">
        <v>937</v>
      </c>
      <c r="B1098" s="63">
        <v>14150</v>
      </c>
      <c r="C1098" s="56" t="s">
        <v>451</v>
      </c>
      <c r="D1098" s="57">
        <v>2</v>
      </c>
    </row>
    <row r="1099" spans="1:4" x14ac:dyDescent="0.2">
      <c r="A1099" s="62">
        <v>937</v>
      </c>
      <c r="B1099" s="63">
        <v>14151</v>
      </c>
      <c r="C1099" s="56" t="s">
        <v>451</v>
      </c>
      <c r="D1099" s="57">
        <v>1</v>
      </c>
    </row>
    <row r="1100" spans="1:4" x14ac:dyDescent="0.2">
      <c r="A1100" s="62">
        <v>938</v>
      </c>
      <c r="B1100" s="63">
        <v>376</v>
      </c>
      <c r="C1100" s="56" t="s">
        <v>451</v>
      </c>
      <c r="D1100" s="57">
        <v>2</v>
      </c>
    </row>
    <row r="1101" spans="1:4" x14ac:dyDescent="0.2">
      <c r="A1101" s="62">
        <v>938</v>
      </c>
      <c r="B1101" s="63">
        <v>377</v>
      </c>
      <c r="C1101" s="56" t="s">
        <v>451</v>
      </c>
      <c r="D1101" s="57">
        <v>1</v>
      </c>
    </row>
    <row r="1102" spans="1:4" x14ac:dyDescent="0.2">
      <c r="A1102" s="62">
        <v>939</v>
      </c>
      <c r="B1102" s="63">
        <v>395</v>
      </c>
      <c r="C1102" s="56" t="s">
        <v>451</v>
      </c>
      <c r="D1102" s="57">
        <v>2</v>
      </c>
    </row>
    <row r="1103" spans="1:4" x14ac:dyDescent="0.2">
      <c r="A1103" s="62">
        <v>939</v>
      </c>
      <c r="B1103" s="63">
        <v>396</v>
      </c>
      <c r="C1103" s="56" t="s">
        <v>451</v>
      </c>
      <c r="D1103" s="57">
        <v>1</v>
      </c>
    </row>
    <row r="1104" spans="1:4" x14ac:dyDescent="0.2">
      <c r="A1104" s="62">
        <v>940</v>
      </c>
      <c r="B1104" s="63">
        <v>397</v>
      </c>
      <c r="C1104" s="56" t="s">
        <v>452</v>
      </c>
      <c r="D1104" s="57" t="s">
        <v>410</v>
      </c>
    </row>
    <row r="1105" spans="1:4" x14ac:dyDescent="0.2">
      <c r="A1105" s="62">
        <v>941</v>
      </c>
      <c r="B1105" s="63">
        <v>398</v>
      </c>
      <c r="C1105" s="56" t="s">
        <v>453</v>
      </c>
      <c r="D1105" s="57" t="s">
        <v>410</v>
      </c>
    </row>
    <row r="1106" spans="1:4" x14ac:dyDescent="0.2">
      <c r="A1106" s="62">
        <v>942</v>
      </c>
      <c r="B1106" s="63">
        <v>400</v>
      </c>
      <c r="C1106" s="56" t="s">
        <v>303</v>
      </c>
      <c r="D1106" s="57">
        <v>2</v>
      </c>
    </row>
    <row r="1107" spans="1:4" x14ac:dyDescent="0.2">
      <c r="A1107" s="62">
        <v>942</v>
      </c>
      <c r="B1107" s="63">
        <v>401</v>
      </c>
      <c r="C1107" s="56" t="s">
        <v>303</v>
      </c>
      <c r="D1107" s="57">
        <v>2</v>
      </c>
    </row>
    <row r="1108" spans="1:4" x14ac:dyDescent="0.2">
      <c r="A1108" s="62">
        <v>943</v>
      </c>
      <c r="B1108" s="63">
        <v>404</v>
      </c>
      <c r="C1108" s="56" t="s">
        <v>293</v>
      </c>
      <c r="D1108" s="57">
        <v>2</v>
      </c>
    </row>
    <row r="1109" spans="1:4" x14ac:dyDescent="0.2">
      <c r="A1109" s="62">
        <v>943</v>
      </c>
      <c r="B1109" s="63">
        <v>405</v>
      </c>
      <c r="C1109" s="56" t="s">
        <v>293</v>
      </c>
      <c r="D1109" s="57">
        <v>2</v>
      </c>
    </row>
    <row r="1110" spans="1:4" x14ac:dyDescent="0.2">
      <c r="A1110" s="62">
        <v>944</v>
      </c>
      <c r="B1110" s="63">
        <v>406</v>
      </c>
      <c r="C1110" s="56" t="s">
        <v>293</v>
      </c>
      <c r="D1110" s="57">
        <v>2</v>
      </c>
    </row>
    <row r="1111" spans="1:4" x14ac:dyDescent="0.2">
      <c r="A1111" s="62">
        <v>944</v>
      </c>
      <c r="B1111" s="63">
        <v>407</v>
      </c>
      <c r="C1111" s="56" t="s">
        <v>293</v>
      </c>
      <c r="D1111" s="57">
        <v>2</v>
      </c>
    </row>
    <row r="1112" spans="1:4" x14ac:dyDescent="0.2">
      <c r="A1112" s="62">
        <v>945</v>
      </c>
      <c r="B1112" s="63">
        <v>408</v>
      </c>
      <c r="C1112" s="56" t="s">
        <v>293</v>
      </c>
      <c r="D1112" s="57">
        <v>2</v>
      </c>
    </row>
    <row r="1113" spans="1:4" x14ac:dyDescent="0.2">
      <c r="A1113" s="62">
        <v>945</v>
      </c>
      <c r="B1113" s="63">
        <v>409</v>
      </c>
      <c r="C1113" s="56" t="s">
        <v>293</v>
      </c>
      <c r="D1113" s="57">
        <v>2</v>
      </c>
    </row>
    <row r="1114" spans="1:4" x14ac:dyDescent="0.2">
      <c r="A1114" s="62">
        <v>946</v>
      </c>
      <c r="B1114" s="63">
        <v>410</v>
      </c>
      <c r="C1114" s="56" t="s">
        <v>293</v>
      </c>
      <c r="D1114" s="57">
        <v>2</v>
      </c>
    </row>
    <row r="1115" spans="1:4" x14ac:dyDescent="0.2">
      <c r="A1115" s="62">
        <v>946</v>
      </c>
      <c r="B1115" s="63">
        <v>411</v>
      </c>
      <c r="C1115" s="56" t="s">
        <v>293</v>
      </c>
      <c r="D1115" s="57">
        <v>2</v>
      </c>
    </row>
    <row r="1116" spans="1:4" x14ac:dyDescent="0.2">
      <c r="A1116" s="62">
        <v>947</v>
      </c>
      <c r="B1116" s="63">
        <v>412</v>
      </c>
      <c r="C1116" s="56" t="s">
        <v>454</v>
      </c>
      <c r="D1116" s="57">
        <v>2</v>
      </c>
    </row>
    <row r="1117" spans="1:4" x14ac:dyDescent="0.2">
      <c r="A1117" s="62">
        <v>947</v>
      </c>
      <c r="B1117" s="63">
        <v>413</v>
      </c>
      <c r="C1117" s="56" t="s">
        <v>454</v>
      </c>
      <c r="D1117" s="57">
        <v>1</v>
      </c>
    </row>
    <row r="1118" spans="1:4" x14ac:dyDescent="0.2">
      <c r="A1118" s="62">
        <v>947</v>
      </c>
      <c r="B1118" s="63">
        <v>414</v>
      </c>
      <c r="C1118" s="56" t="s">
        <v>454</v>
      </c>
      <c r="D1118" s="57">
        <v>1</v>
      </c>
    </row>
    <row r="1119" spans="1:4" x14ac:dyDescent="0.2">
      <c r="A1119" s="62">
        <v>948</v>
      </c>
      <c r="B1119" s="63">
        <v>415</v>
      </c>
      <c r="C1119" s="56" t="s">
        <v>455</v>
      </c>
      <c r="D1119" s="57" t="s">
        <v>511</v>
      </c>
    </row>
    <row r="1120" spans="1:4" x14ac:dyDescent="0.2">
      <c r="A1120" s="62">
        <v>948</v>
      </c>
      <c r="B1120" s="63">
        <v>416</v>
      </c>
      <c r="C1120" s="56" t="s">
        <v>455</v>
      </c>
      <c r="D1120" s="57">
        <v>1</v>
      </c>
    </row>
    <row r="1121" spans="1:4" x14ac:dyDescent="0.2">
      <c r="A1121" s="62">
        <v>953</v>
      </c>
      <c r="B1121" s="63">
        <v>423</v>
      </c>
      <c r="C1121" s="56" t="s">
        <v>456</v>
      </c>
      <c r="D1121" s="57">
        <v>1</v>
      </c>
    </row>
    <row r="1122" spans="1:4" x14ac:dyDescent="0.2">
      <c r="A1122" s="62">
        <v>953</v>
      </c>
      <c r="B1122" s="63">
        <v>424</v>
      </c>
      <c r="C1122" s="56" t="s">
        <v>456</v>
      </c>
      <c r="D1122" s="57" t="s">
        <v>511</v>
      </c>
    </row>
    <row r="1123" spans="1:4" x14ac:dyDescent="0.2">
      <c r="A1123" s="62">
        <v>954</v>
      </c>
      <c r="B1123" s="63">
        <v>425</v>
      </c>
      <c r="C1123" s="56" t="s">
        <v>457</v>
      </c>
      <c r="D1123" s="57" t="s">
        <v>511</v>
      </c>
    </row>
    <row r="1124" spans="1:4" x14ac:dyDescent="0.2">
      <c r="A1124" s="62">
        <v>954</v>
      </c>
      <c r="B1124" s="63">
        <v>426</v>
      </c>
      <c r="C1124" s="56" t="s">
        <v>457</v>
      </c>
      <c r="D1124" s="57" t="s">
        <v>511</v>
      </c>
    </row>
    <row r="1125" spans="1:4" x14ac:dyDescent="0.2">
      <c r="A1125" s="62">
        <v>954</v>
      </c>
      <c r="B1125" s="63">
        <v>427</v>
      </c>
      <c r="C1125" s="56" t="s">
        <v>457</v>
      </c>
      <c r="D1125" s="57" t="s">
        <v>509</v>
      </c>
    </row>
    <row r="1126" spans="1:4" x14ac:dyDescent="0.2">
      <c r="A1126" s="62">
        <v>955</v>
      </c>
      <c r="B1126" s="63">
        <v>206</v>
      </c>
      <c r="C1126" s="56" t="s">
        <v>458</v>
      </c>
      <c r="D1126" s="57" t="s">
        <v>254</v>
      </c>
    </row>
    <row r="1127" spans="1:4" x14ac:dyDescent="0.2">
      <c r="A1127" s="62">
        <v>955</v>
      </c>
      <c r="B1127" s="63">
        <v>428</v>
      </c>
      <c r="C1127" s="56" t="s">
        <v>458</v>
      </c>
      <c r="D1127" s="57">
        <v>1</v>
      </c>
    </row>
    <row r="1128" spans="1:4" x14ac:dyDescent="0.2">
      <c r="A1128" s="62">
        <v>955</v>
      </c>
      <c r="B1128" s="63">
        <v>429</v>
      </c>
      <c r="C1128" s="56" t="s">
        <v>458</v>
      </c>
      <c r="D1128" s="57">
        <v>2</v>
      </c>
    </row>
    <row r="1129" spans="1:4" x14ac:dyDescent="0.2">
      <c r="A1129" s="62">
        <v>955</v>
      </c>
      <c r="B1129" s="63">
        <v>430</v>
      </c>
      <c r="C1129" s="56" t="s">
        <v>458</v>
      </c>
      <c r="D1129" s="57">
        <v>2</v>
      </c>
    </row>
    <row r="1130" spans="1:4" x14ac:dyDescent="0.2">
      <c r="A1130" s="62">
        <v>956</v>
      </c>
      <c r="B1130" s="63">
        <v>160</v>
      </c>
      <c r="C1130" s="56" t="s">
        <v>459</v>
      </c>
      <c r="D1130" s="57" t="s">
        <v>254</v>
      </c>
    </row>
    <row r="1131" spans="1:4" x14ac:dyDescent="0.2">
      <c r="A1131" s="62">
        <v>956</v>
      </c>
      <c r="B1131" s="63">
        <v>427</v>
      </c>
      <c r="C1131" s="56" t="s">
        <v>459</v>
      </c>
      <c r="D1131" s="57">
        <v>1</v>
      </c>
    </row>
    <row r="1132" spans="1:4" x14ac:dyDescent="0.2">
      <c r="A1132" s="62">
        <v>956</v>
      </c>
      <c r="B1132" s="63">
        <v>431</v>
      </c>
      <c r="C1132" s="56" t="s">
        <v>459</v>
      </c>
      <c r="D1132" s="57">
        <v>2</v>
      </c>
    </row>
    <row r="1133" spans="1:4" x14ac:dyDescent="0.2">
      <c r="A1133" s="62">
        <v>956</v>
      </c>
      <c r="B1133" s="63">
        <v>432</v>
      </c>
      <c r="C1133" s="56" t="s">
        <v>459</v>
      </c>
      <c r="D1133" s="57">
        <v>1</v>
      </c>
    </row>
    <row r="1134" spans="1:4" x14ac:dyDescent="0.2">
      <c r="A1134" s="62">
        <v>957</v>
      </c>
      <c r="B1134" s="63">
        <v>432</v>
      </c>
      <c r="C1134" s="56" t="s">
        <v>460</v>
      </c>
      <c r="D1134" s="57">
        <v>1</v>
      </c>
    </row>
    <row r="1135" spans="1:4" x14ac:dyDescent="0.2">
      <c r="A1135" s="62">
        <v>957</v>
      </c>
      <c r="B1135" s="63">
        <v>433</v>
      </c>
      <c r="C1135" s="56" t="s">
        <v>460</v>
      </c>
      <c r="D1135" s="57">
        <v>2</v>
      </c>
    </row>
    <row r="1136" spans="1:4" x14ac:dyDescent="0.2">
      <c r="A1136" s="62">
        <v>958</v>
      </c>
      <c r="B1136" s="63">
        <v>434</v>
      </c>
      <c r="C1136" s="56" t="s">
        <v>461</v>
      </c>
      <c r="D1136" s="57">
        <v>2</v>
      </c>
    </row>
    <row r="1137" spans="1:4" x14ac:dyDescent="0.2">
      <c r="A1137" s="62">
        <v>958</v>
      </c>
      <c r="B1137" s="63">
        <v>435</v>
      </c>
      <c r="C1137" s="56" t="s">
        <v>461</v>
      </c>
      <c r="D1137" s="57">
        <v>1</v>
      </c>
    </row>
    <row r="1138" spans="1:4" x14ac:dyDescent="0.2">
      <c r="A1138" s="62">
        <v>959</v>
      </c>
      <c r="B1138" s="63">
        <v>160</v>
      </c>
      <c r="C1138" s="56" t="s">
        <v>462</v>
      </c>
      <c r="D1138" s="57" t="s">
        <v>254</v>
      </c>
    </row>
    <row r="1139" spans="1:4" x14ac:dyDescent="0.2">
      <c r="A1139" s="62">
        <v>959</v>
      </c>
      <c r="B1139" s="63">
        <v>432</v>
      </c>
      <c r="C1139" s="56" t="s">
        <v>462</v>
      </c>
      <c r="D1139" s="57">
        <v>1</v>
      </c>
    </row>
    <row r="1140" spans="1:4" x14ac:dyDescent="0.2">
      <c r="A1140" s="62">
        <v>959</v>
      </c>
      <c r="B1140" s="63">
        <v>436</v>
      </c>
      <c r="C1140" s="56" t="s">
        <v>462</v>
      </c>
      <c r="D1140" s="57">
        <v>2</v>
      </c>
    </row>
    <row r="1141" spans="1:4" x14ac:dyDescent="0.2">
      <c r="A1141" s="62">
        <v>960</v>
      </c>
      <c r="B1141" s="63">
        <v>160</v>
      </c>
      <c r="C1141" s="56" t="s">
        <v>463</v>
      </c>
      <c r="D1141" s="57" t="s">
        <v>254</v>
      </c>
    </row>
    <row r="1142" spans="1:4" x14ac:dyDescent="0.2">
      <c r="A1142" s="62">
        <v>960</v>
      </c>
      <c r="B1142" s="63">
        <v>435</v>
      </c>
      <c r="C1142" s="56" t="s">
        <v>463</v>
      </c>
      <c r="D1142" s="57">
        <v>1</v>
      </c>
    </row>
    <row r="1143" spans="1:4" x14ac:dyDescent="0.2">
      <c r="A1143" s="62">
        <v>960</v>
      </c>
      <c r="B1143" s="63">
        <v>441</v>
      </c>
      <c r="C1143" s="56" t="s">
        <v>463</v>
      </c>
      <c r="D1143" s="57">
        <v>2</v>
      </c>
    </row>
    <row r="1144" spans="1:4" x14ac:dyDescent="0.2">
      <c r="A1144" s="62">
        <v>961</v>
      </c>
      <c r="B1144" s="63">
        <v>427</v>
      </c>
      <c r="C1144" s="56" t="s">
        <v>464</v>
      </c>
      <c r="D1144" s="57">
        <v>1</v>
      </c>
    </row>
    <row r="1145" spans="1:4" x14ac:dyDescent="0.2">
      <c r="A1145" s="62">
        <v>961</v>
      </c>
      <c r="B1145" s="63">
        <v>432</v>
      </c>
      <c r="C1145" s="56" t="s">
        <v>464</v>
      </c>
      <c r="D1145" s="57">
        <v>1</v>
      </c>
    </row>
    <row r="1146" spans="1:4" x14ac:dyDescent="0.2">
      <c r="A1146" s="62">
        <v>961</v>
      </c>
      <c r="B1146" s="63">
        <v>437</v>
      </c>
      <c r="C1146" s="56" t="s">
        <v>464</v>
      </c>
      <c r="D1146" s="57">
        <v>2</v>
      </c>
    </row>
    <row r="1147" spans="1:4" x14ac:dyDescent="0.2">
      <c r="A1147" s="62">
        <v>962</v>
      </c>
      <c r="B1147" s="63">
        <v>427</v>
      </c>
      <c r="C1147" s="56" t="s">
        <v>465</v>
      </c>
      <c r="D1147" s="57">
        <v>1</v>
      </c>
    </row>
    <row r="1148" spans="1:4" x14ac:dyDescent="0.2">
      <c r="A1148" s="62">
        <v>962</v>
      </c>
      <c r="B1148" s="63">
        <v>435</v>
      </c>
      <c r="C1148" s="56" t="s">
        <v>465</v>
      </c>
      <c r="D1148" s="57">
        <v>1</v>
      </c>
    </row>
    <row r="1149" spans="1:4" x14ac:dyDescent="0.2">
      <c r="A1149" s="62">
        <v>962</v>
      </c>
      <c r="B1149" s="63">
        <v>438</v>
      </c>
      <c r="C1149" s="56" t="s">
        <v>465</v>
      </c>
      <c r="D1149" s="57">
        <v>2</v>
      </c>
    </row>
    <row r="1150" spans="1:4" x14ac:dyDescent="0.2">
      <c r="A1150" s="62">
        <v>963</v>
      </c>
      <c r="B1150" s="63">
        <v>160</v>
      </c>
      <c r="C1150" s="56" t="s">
        <v>466</v>
      </c>
      <c r="D1150" s="57" t="s">
        <v>254</v>
      </c>
    </row>
    <row r="1151" spans="1:4" x14ac:dyDescent="0.2">
      <c r="A1151" s="62">
        <v>963</v>
      </c>
      <c r="B1151" s="63">
        <v>427</v>
      </c>
      <c r="C1151" s="56" t="s">
        <v>466</v>
      </c>
      <c r="D1151" s="57">
        <v>1</v>
      </c>
    </row>
    <row r="1152" spans="1:4" x14ac:dyDescent="0.2">
      <c r="A1152" s="62">
        <v>963</v>
      </c>
      <c r="B1152" s="63">
        <v>435</v>
      </c>
      <c r="C1152" s="56" t="s">
        <v>466</v>
      </c>
      <c r="D1152" s="57">
        <v>1</v>
      </c>
    </row>
    <row r="1153" spans="1:4" x14ac:dyDescent="0.2">
      <c r="A1153" s="62">
        <v>963</v>
      </c>
      <c r="B1153" s="63">
        <v>439</v>
      </c>
      <c r="C1153" s="56" t="s">
        <v>466</v>
      </c>
      <c r="D1153" s="57">
        <v>2</v>
      </c>
    </row>
    <row r="1154" spans="1:4" x14ac:dyDescent="0.2">
      <c r="A1154" s="62">
        <v>964</v>
      </c>
      <c r="B1154" s="63">
        <v>160</v>
      </c>
      <c r="C1154" s="56" t="s">
        <v>467</v>
      </c>
      <c r="D1154" s="57" t="s">
        <v>254</v>
      </c>
    </row>
    <row r="1155" spans="1:4" x14ac:dyDescent="0.2">
      <c r="A1155" s="62">
        <v>964</v>
      </c>
      <c r="B1155" s="63">
        <v>431</v>
      </c>
      <c r="C1155" s="56" t="s">
        <v>467</v>
      </c>
      <c r="D1155" s="57">
        <v>2</v>
      </c>
    </row>
    <row r="1156" spans="1:4" x14ac:dyDescent="0.2">
      <c r="A1156" s="62">
        <v>964</v>
      </c>
      <c r="B1156" s="63">
        <v>440</v>
      </c>
      <c r="C1156" s="56" t="s">
        <v>467</v>
      </c>
      <c r="D1156" s="57">
        <v>1</v>
      </c>
    </row>
    <row r="1157" spans="1:4" x14ac:dyDescent="0.2">
      <c r="A1157" s="62">
        <v>965</v>
      </c>
      <c r="B1157" s="63">
        <v>194</v>
      </c>
      <c r="C1157" s="56" t="s">
        <v>468</v>
      </c>
      <c r="D1157" s="57" t="s">
        <v>254</v>
      </c>
    </row>
    <row r="1158" spans="1:4" x14ac:dyDescent="0.2">
      <c r="A1158" s="62">
        <v>965</v>
      </c>
      <c r="B1158" s="63">
        <v>489</v>
      </c>
      <c r="C1158" s="56" t="s">
        <v>468</v>
      </c>
      <c r="D1158" s="57">
        <v>1</v>
      </c>
    </row>
    <row r="1159" spans="1:4" x14ac:dyDescent="0.2">
      <c r="A1159" s="62">
        <v>965</v>
      </c>
      <c r="B1159" s="63">
        <v>500</v>
      </c>
      <c r="C1159" s="56" t="s">
        <v>468</v>
      </c>
      <c r="D1159" s="57">
        <v>2</v>
      </c>
    </row>
    <row r="1160" spans="1:4" x14ac:dyDescent="0.2">
      <c r="A1160" s="62">
        <v>966</v>
      </c>
      <c r="B1160" s="63">
        <v>488</v>
      </c>
      <c r="C1160" s="56" t="s">
        <v>315</v>
      </c>
      <c r="D1160" s="57" t="s">
        <v>254</v>
      </c>
    </row>
    <row r="1161" spans="1:4" x14ac:dyDescent="0.2">
      <c r="A1161" s="62">
        <v>967</v>
      </c>
      <c r="B1161" s="63">
        <v>442</v>
      </c>
      <c r="C1161" s="56" t="s">
        <v>327</v>
      </c>
      <c r="D1161" s="57">
        <v>2</v>
      </c>
    </row>
    <row r="1162" spans="1:4" x14ac:dyDescent="0.2">
      <c r="A1162" s="62">
        <v>967</v>
      </c>
      <c r="B1162" s="63">
        <v>443</v>
      </c>
      <c r="C1162" s="56" t="s">
        <v>327</v>
      </c>
      <c r="D1162" s="57">
        <v>2</v>
      </c>
    </row>
    <row r="1163" spans="1:4" x14ac:dyDescent="0.2">
      <c r="A1163" s="62">
        <v>968</v>
      </c>
      <c r="B1163" s="63">
        <v>444</v>
      </c>
      <c r="C1163" s="56" t="s">
        <v>327</v>
      </c>
      <c r="D1163" s="57">
        <v>1</v>
      </c>
    </row>
    <row r="1164" spans="1:4" x14ac:dyDescent="0.2">
      <c r="A1164" s="62">
        <v>969</v>
      </c>
      <c r="B1164" s="63">
        <v>443</v>
      </c>
      <c r="C1164" s="56" t="s">
        <v>468</v>
      </c>
      <c r="D1164" s="57">
        <v>2</v>
      </c>
    </row>
    <row r="1165" spans="1:4" x14ac:dyDescent="0.2">
      <c r="A1165" s="62">
        <v>969</v>
      </c>
      <c r="B1165" s="63">
        <v>489</v>
      </c>
      <c r="C1165" s="56" t="s">
        <v>468</v>
      </c>
      <c r="D1165" s="57">
        <v>1</v>
      </c>
    </row>
    <row r="1166" spans="1:4" x14ac:dyDescent="0.2">
      <c r="A1166" s="62">
        <v>969</v>
      </c>
      <c r="B1166" s="63">
        <v>501</v>
      </c>
      <c r="C1166" s="56" t="s">
        <v>468</v>
      </c>
      <c r="D1166" s="57">
        <v>2</v>
      </c>
    </row>
    <row r="1167" spans="1:4" x14ac:dyDescent="0.2">
      <c r="A1167" s="62">
        <v>970</v>
      </c>
      <c r="B1167" s="63">
        <v>447</v>
      </c>
      <c r="C1167" s="56" t="s">
        <v>281</v>
      </c>
      <c r="D1167" s="57">
        <v>1</v>
      </c>
    </row>
    <row r="1168" spans="1:4" x14ac:dyDescent="0.2">
      <c r="A1168" s="62">
        <v>970</v>
      </c>
      <c r="B1168" s="63">
        <v>448</v>
      </c>
      <c r="C1168" s="56" t="s">
        <v>281</v>
      </c>
      <c r="D1168" s="57">
        <v>2</v>
      </c>
    </row>
    <row r="1169" spans="1:4" x14ac:dyDescent="0.2">
      <c r="A1169" s="62">
        <v>971</v>
      </c>
      <c r="B1169" s="63">
        <v>492</v>
      </c>
      <c r="C1169" s="56" t="s">
        <v>469</v>
      </c>
      <c r="D1169" s="57">
        <v>2</v>
      </c>
    </row>
    <row r="1170" spans="1:4" x14ac:dyDescent="0.2">
      <c r="A1170" s="62">
        <v>971</v>
      </c>
      <c r="B1170" s="63">
        <v>493</v>
      </c>
      <c r="C1170" s="56" t="s">
        <v>469</v>
      </c>
      <c r="D1170" s="57">
        <v>2</v>
      </c>
    </row>
    <row r="1171" spans="1:4" x14ac:dyDescent="0.2">
      <c r="A1171" s="62">
        <v>971</v>
      </c>
      <c r="B1171" s="63">
        <v>494</v>
      </c>
      <c r="C1171" s="56" t="s">
        <v>469</v>
      </c>
      <c r="D1171" s="57">
        <v>1</v>
      </c>
    </row>
    <row r="1172" spans="1:4" x14ac:dyDescent="0.2">
      <c r="A1172" s="62">
        <v>972</v>
      </c>
      <c r="B1172" s="63">
        <v>502</v>
      </c>
      <c r="C1172" s="56" t="s">
        <v>512</v>
      </c>
      <c r="D1172" s="57">
        <v>1</v>
      </c>
    </row>
    <row r="1173" spans="1:4" x14ac:dyDescent="0.2">
      <c r="A1173" s="62">
        <v>972</v>
      </c>
      <c r="B1173" s="63">
        <v>503</v>
      </c>
      <c r="C1173" s="56" t="s">
        <v>512</v>
      </c>
      <c r="D1173" s="57" t="s">
        <v>511</v>
      </c>
    </row>
    <row r="1174" spans="1:4" x14ac:dyDescent="0.2">
      <c r="A1174" s="62">
        <v>973</v>
      </c>
      <c r="B1174" s="63">
        <v>453</v>
      </c>
      <c r="C1174" s="56" t="s">
        <v>325</v>
      </c>
      <c r="D1174" s="57">
        <v>1</v>
      </c>
    </row>
    <row r="1175" spans="1:4" x14ac:dyDescent="0.2">
      <c r="A1175" s="62">
        <v>973</v>
      </c>
      <c r="B1175" s="63">
        <v>454</v>
      </c>
      <c r="C1175" s="56" t="s">
        <v>325</v>
      </c>
      <c r="D1175" s="57">
        <v>2</v>
      </c>
    </row>
    <row r="1176" spans="1:4" x14ac:dyDescent="0.2">
      <c r="A1176" s="62">
        <v>974</v>
      </c>
      <c r="B1176" s="63">
        <v>455</v>
      </c>
      <c r="C1176" s="56" t="s">
        <v>351</v>
      </c>
      <c r="D1176" s="57">
        <v>2</v>
      </c>
    </row>
    <row r="1177" spans="1:4" x14ac:dyDescent="0.2">
      <c r="A1177" s="62">
        <v>978</v>
      </c>
      <c r="B1177" s="63">
        <v>462</v>
      </c>
      <c r="C1177" s="56" t="s">
        <v>309</v>
      </c>
      <c r="D1177" s="57" t="s">
        <v>254</v>
      </c>
    </row>
    <row r="1178" spans="1:4" x14ac:dyDescent="0.2">
      <c r="A1178" s="62">
        <v>979</v>
      </c>
      <c r="B1178" s="63">
        <v>463</v>
      </c>
      <c r="C1178" s="56" t="s">
        <v>348</v>
      </c>
      <c r="D1178" s="57" t="s">
        <v>502</v>
      </c>
    </row>
    <row r="1179" spans="1:4" x14ac:dyDescent="0.2">
      <c r="A1179" s="62">
        <v>980</v>
      </c>
      <c r="B1179" s="63">
        <v>466</v>
      </c>
      <c r="C1179" s="56" t="s">
        <v>470</v>
      </c>
      <c r="D1179" s="57">
        <v>2</v>
      </c>
    </row>
    <row r="1180" spans="1:4" x14ac:dyDescent="0.2">
      <c r="A1180" s="62">
        <v>980</v>
      </c>
      <c r="B1180" s="63">
        <v>467</v>
      </c>
      <c r="C1180" s="56" t="s">
        <v>470</v>
      </c>
      <c r="D1180" s="57">
        <v>1</v>
      </c>
    </row>
    <row r="1181" spans="1:4" x14ac:dyDescent="0.2">
      <c r="A1181" s="62">
        <v>981</v>
      </c>
      <c r="B1181" s="63">
        <v>468</v>
      </c>
      <c r="C1181" s="56" t="s">
        <v>471</v>
      </c>
      <c r="D1181" s="57" t="s">
        <v>254</v>
      </c>
    </row>
    <row r="1182" spans="1:4" x14ac:dyDescent="0.2">
      <c r="A1182" s="62">
        <v>989</v>
      </c>
      <c r="B1182" s="63">
        <v>475</v>
      </c>
      <c r="C1182" s="56" t="s">
        <v>364</v>
      </c>
      <c r="D1182" s="57">
        <v>2</v>
      </c>
    </row>
    <row r="1183" spans="1:4" x14ac:dyDescent="0.2">
      <c r="A1183" s="62">
        <v>989</v>
      </c>
      <c r="B1183" s="63">
        <v>476</v>
      </c>
      <c r="C1183" s="56" t="s">
        <v>364</v>
      </c>
      <c r="D1183" s="57">
        <v>1</v>
      </c>
    </row>
    <row r="1184" spans="1:4" x14ac:dyDescent="0.2">
      <c r="A1184" s="62">
        <v>990</v>
      </c>
      <c r="B1184" s="63">
        <v>477</v>
      </c>
      <c r="C1184" s="56" t="s">
        <v>365</v>
      </c>
      <c r="D1184" s="57" t="s">
        <v>254</v>
      </c>
    </row>
    <row r="1185" spans="1:4" x14ac:dyDescent="0.2">
      <c r="A1185" s="62">
        <v>991</v>
      </c>
      <c r="B1185" s="63">
        <v>478</v>
      </c>
      <c r="C1185" s="56" t="s">
        <v>315</v>
      </c>
      <c r="D1185" s="57" t="s">
        <v>254</v>
      </c>
    </row>
    <row r="1186" spans="1:4" x14ac:dyDescent="0.2">
      <c r="A1186" s="62">
        <v>996</v>
      </c>
      <c r="B1186" s="63">
        <v>485</v>
      </c>
      <c r="C1186" s="56" t="s">
        <v>395</v>
      </c>
      <c r="D1186" s="57">
        <v>2</v>
      </c>
    </row>
    <row r="1187" spans="1:4" x14ac:dyDescent="0.2">
      <c r="A1187" s="62">
        <v>996</v>
      </c>
      <c r="B1187" s="63">
        <v>486</v>
      </c>
      <c r="C1187" s="56" t="s">
        <v>395</v>
      </c>
      <c r="D1187" s="57">
        <v>1</v>
      </c>
    </row>
    <row r="1188" spans="1:4" x14ac:dyDescent="0.2">
      <c r="A1188" s="62">
        <v>996</v>
      </c>
      <c r="B1188" s="63">
        <v>487</v>
      </c>
      <c r="C1188" s="56" t="s">
        <v>395</v>
      </c>
      <c r="D1188" s="57">
        <v>2</v>
      </c>
    </row>
    <row r="1189" spans="1:4" x14ac:dyDescent="0.2">
      <c r="A1189" s="62">
        <v>997</v>
      </c>
      <c r="B1189" s="63">
        <v>490</v>
      </c>
      <c r="C1189" s="56" t="s">
        <v>472</v>
      </c>
      <c r="D1189" s="57" t="s">
        <v>511</v>
      </c>
    </row>
    <row r="1190" spans="1:4" x14ac:dyDescent="0.2">
      <c r="A1190" s="62">
        <v>997</v>
      </c>
      <c r="B1190" s="63">
        <v>491</v>
      </c>
      <c r="C1190" s="56" t="s">
        <v>472</v>
      </c>
      <c r="D1190" s="57">
        <v>1</v>
      </c>
    </row>
    <row r="1191" spans="1:4" x14ac:dyDescent="0.2">
      <c r="A1191" s="62">
        <v>949</v>
      </c>
      <c r="B1191" s="63">
        <v>417</v>
      </c>
      <c r="C1191" s="56" t="s">
        <v>595</v>
      </c>
    </row>
    <row r="1192" spans="1:4" x14ac:dyDescent="0.2">
      <c r="A1192" s="62">
        <v>949</v>
      </c>
      <c r="B1192" s="63">
        <v>418</v>
      </c>
      <c r="C1192" s="56" t="s">
        <v>595</v>
      </c>
    </row>
    <row r="1193" spans="1:4" x14ac:dyDescent="0.2">
      <c r="A1193" s="62">
        <v>950</v>
      </c>
      <c r="B1193" s="63">
        <v>419</v>
      </c>
      <c r="C1193" s="56" t="s">
        <v>596</v>
      </c>
    </row>
    <row r="1194" spans="1:4" x14ac:dyDescent="0.2">
      <c r="A1194" s="62">
        <v>951</v>
      </c>
      <c r="B1194" s="63">
        <v>420</v>
      </c>
      <c r="C1194" s="56" t="s">
        <v>597</v>
      </c>
    </row>
    <row r="1195" spans="1:4" x14ac:dyDescent="0.2">
      <c r="A1195" s="62">
        <v>952</v>
      </c>
      <c r="B1195" s="63">
        <v>421</v>
      </c>
      <c r="C1195" s="56" t="s">
        <v>598</v>
      </c>
    </row>
    <row r="1196" spans="1:4" x14ac:dyDescent="0.2">
      <c r="A1196" s="62">
        <v>952</v>
      </c>
      <c r="B1196" s="63">
        <v>422</v>
      </c>
      <c r="C1196" s="56" t="s">
        <v>598</v>
      </c>
    </row>
    <row r="1197" spans="1:4" x14ac:dyDescent="0.2">
      <c r="A1197" s="62">
        <v>975</v>
      </c>
      <c r="B1197" s="63">
        <v>504</v>
      </c>
      <c r="C1197" s="56" t="s">
        <v>599</v>
      </c>
    </row>
    <row r="1198" spans="1:4" x14ac:dyDescent="0.2">
      <c r="A1198" s="62">
        <v>975</v>
      </c>
      <c r="B1198" s="63">
        <v>505</v>
      </c>
      <c r="C1198" s="56" t="s">
        <v>599</v>
      </c>
    </row>
    <row r="1199" spans="1:4" x14ac:dyDescent="0.2">
      <c r="A1199" s="62">
        <v>976</v>
      </c>
      <c r="B1199" s="63">
        <v>506</v>
      </c>
      <c r="C1199" s="56" t="s">
        <v>600</v>
      </c>
    </row>
    <row r="1200" spans="1:4" x14ac:dyDescent="0.2">
      <c r="A1200" s="62">
        <v>976</v>
      </c>
      <c r="B1200" s="63">
        <v>507</v>
      </c>
      <c r="C1200" s="56" t="s">
        <v>600</v>
      </c>
    </row>
    <row r="1201" spans="1:3" x14ac:dyDescent="0.2">
      <c r="A1201" s="62">
        <v>982</v>
      </c>
      <c r="B1201" s="63">
        <v>508</v>
      </c>
      <c r="C1201" s="56" t="s">
        <v>601</v>
      </c>
    </row>
    <row r="1202" spans="1:3" x14ac:dyDescent="0.2">
      <c r="A1202" s="62">
        <v>982</v>
      </c>
      <c r="B1202" s="63">
        <v>509</v>
      </c>
      <c r="C1202" s="56" t="s">
        <v>601</v>
      </c>
    </row>
    <row r="1203" spans="1:3" x14ac:dyDescent="0.2">
      <c r="A1203" s="62">
        <v>983</v>
      </c>
      <c r="B1203" s="63">
        <v>510</v>
      </c>
      <c r="C1203" s="56" t="s">
        <v>602</v>
      </c>
    </row>
    <row r="1204" spans="1:3" x14ac:dyDescent="0.2">
      <c r="A1204" s="62">
        <v>983</v>
      </c>
      <c r="B1204" s="63">
        <v>511</v>
      </c>
      <c r="C1204" s="56" t="s">
        <v>602</v>
      </c>
    </row>
  </sheetData>
  <mergeCells count="1">
    <mergeCell ref="A1:B1"/>
  </mergeCells>
  <hyperlinks>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37"/>
  <sheetViews>
    <sheetView topLeftCell="B1" zoomScale="90" zoomScaleNormal="90" zoomScaleSheetLayoutView="100" workbookViewId="0">
      <selection activeCell="N15" sqref="N15"/>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6" t="s">
        <v>92</v>
      </c>
    </row>
    <row r="2" spans="1:15" ht="27" customHeight="1" x14ac:dyDescent="0.2">
      <c r="A2" s="197" t="str">
        <f>Overview!B4&amp; " - Effective from "&amp;Overview!D4&amp;" - "&amp;Overview!E4&amp;" LV and HV charges"</f>
        <v>Western Power Distribution (South West) plc - Effective from 1 April 2014 - Final LV and HV charges</v>
      </c>
      <c r="B2" s="197"/>
      <c r="C2" s="197"/>
      <c r="D2" s="197"/>
      <c r="E2" s="197"/>
      <c r="F2" s="197"/>
      <c r="G2" s="197"/>
      <c r="H2" s="197"/>
      <c r="I2" s="197"/>
      <c r="J2" s="197"/>
      <c r="K2" s="197"/>
    </row>
    <row r="3" spans="1:15" s="149" customFormat="1" ht="15" customHeight="1" x14ac:dyDescent="0.2">
      <c r="A3" s="147"/>
      <c r="B3" s="147"/>
      <c r="C3" s="147"/>
      <c r="D3" s="147"/>
      <c r="E3" s="147"/>
      <c r="F3" s="147"/>
      <c r="G3" s="147"/>
      <c r="H3" s="147"/>
      <c r="I3" s="147"/>
      <c r="J3" s="147"/>
      <c r="K3" s="147"/>
      <c r="L3" s="148"/>
      <c r="M3" s="148"/>
    </row>
    <row r="4" spans="1:15" ht="18" x14ac:dyDescent="0.2">
      <c r="A4" s="197" t="s">
        <v>591</v>
      </c>
      <c r="B4" s="197"/>
      <c r="C4" s="197"/>
      <c r="D4" s="197"/>
      <c r="E4" s="197"/>
      <c r="F4" s="147"/>
      <c r="G4" s="197" t="s">
        <v>590</v>
      </c>
      <c r="H4" s="197"/>
      <c r="I4" s="197"/>
      <c r="J4" s="197"/>
      <c r="K4" s="197"/>
    </row>
    <row r="5" spans="1:15" ht="25.5" x14ac:dyDescent="0.2">
      <c r="A5" s="139" t="s">
        <v>84</v>
      </c>
      <c r="B5" s="143" t="s">
        <v>583</v>
      </c>
      <c r="C5" s="198" t="s">
        <v>584</v>
      </c>
      <c r="D5" s="199"/>
      <c r="E5" s="141" t="s">
        <v>585</v>
      </c>
      <c r="F5" s="147"/>
      <c r="G5" s="202"/>
      <c r="H5" s="203"/>
      <c r="I5" s="144" t="s">
        <v>588</v>
      </c>
      <c r="J5" s="145" t="s">
        <v>589</v>
      </c>
      <c r="K5" s="141" t="s">
        <v>585</v>
      </c>
      <c r="L5" s="147"/>
      <c r="N5" s="4"/>
    </row>
    <row r="6" spans="1:15" ht="25.5" x14ac:dyDescent="0.2">
      <c r="A6" s="179" t="s">
        <v>1089</v>
      </c>
      <c r="B6" s="26" t="s">
        <v>1082</v>
      </c>
      <c r="C6" s="200" t="s">
        <v>1083</v>
      </c>
      <c r="D6" s="200"/>
      <c r="E6" s="142" t="s">
        <v>1085</v>
      </c>
      <c r="F6" s="147"/>
      <c r="G6" s="204" t="s">
        <v>1087</v>
      </c>
      <c r="H6" s="204"/>
      <c r="I6" s="26" t="s">
        <v>1091</v>
      </c>
      <c r="J6" s="146" t="s">
        <v>1083</v>
      </c>
      <c r="K6" s="146" t="s">
        <v>1085</v>
      </c>
      <c r="L6" s="147"/>
      <c r="N6" s="4"/>
    </row>
    <row r="7" spans="1:15" ht="25.5" x14ac:dyDescent="0.2">
      <c r="A7" s="179" t="s">
        <v>1090</v>
      </c>
      <c r="B7" s="164"/>
      <c r="C7" s="201" t="s">
        <v>1084</v>
      </c>
      <c r="D7" s="201"/>
      <c r="E7" s="146" t="s">
        <v>1086</v>
      </c>
      <c r="F7" s="147"/>
      <c r="G7" s="204" t="s">
        <v>1088</v>
      </c>
      <c r="H7" s="204"/>
      <c r="I7" s="164"/>
      <c r="J7" s="146" t="s">
        <v>1092</v>
      </c>
      <c r="K7" s="146" t="s">
        <v>1085</v>
      </c>
      <c r="L7" s="147"/>
      <c r="N7" s="4"/>
    </row>
    <row r="8" spans="1:15" ht="25.5" x14ac:dyDescent="0.2">
      <c r="A8" s="180" t="s">
        <v>85</v>
      </c>
      <c r="B8" s="200" t="s">
        <v>86</v>
      </c>
      <c r="C8" s="200"/>
      <c r="D8" s="200"/>
      <c r="E8" s="200"/>
      <c r="F8" s="147"/>
      <c r="G8" s="204" t="s">
        <v>1090</v>
      </c>
      <c r="H8" s="204"/>
      <c r="I8" s="164"/>
      <c r="J8" s="146" t="s">
        <v>1084</v>
      </c>
      <c r="K8" s="146" t="s">
        <v>1086</v>
      </c>
      <c r="L8" s="147"/>
      <c r="N8" s="4"/>
    </row>
    <row r="9" spans="1:15" s="140" customFormat="1" ht="18" x14ac:dyDescent="0.2">
      <c r="A9" s="170"/>
      <c r="B9" s="170"/>
      <c r="C9" s="208"/>
      <c r="D9" s="208"/>
      <c r="E9" s="170"/>
      <c r="F9" s="147"/>
      <c r="G9" s="204" t="s">
        <v>85</v>
      </c>
      <c r="H9" s="204"/>
      <c r="I9" s="210" t="s">
        <v>86</v>
      </c>
      <c r="J9" s="211"/>
      <c r="K9" s="212"/>
      <c r="L9" s="147"/>
      <c r="M9" s="98"/>
      <c r="N9" s="98"/>
    </row>
    <row r="10" spans="1:15" s="149" customFormat="1" ht="18" x14ac:dyDescent="0.2">
      <c r="A10" s="171"/>
      <c r="B10" s="209"/>
      <c r="C10" s="209"/>
      <c r="D10" s="209"/>
      <c r="E10" s="209"/>
      <c r="F10" s="147"/>
      <c r="G10" s="205"/>
      <c r="H10" s="205"/>
      <c r="I10" s="172"/>
      <c r="J10" s="172"/>
      <c r="K10" s="172"/>
      <c r="L10" s="147"/>
      <c r="M10" s="148"/>
      <c r="N10" s="148"/>
    </row>
    <row r="11" spans="1:15" s="149" customFormat="1" ht="18" x14ac:dyDescent="0.2">
      <c r="A11" s="147"/>
      <c r="B11" s="147"/>
      <c r="C11" s="147"/>
      <c r="D11" s="147"/>
      <c r="E11" s="147"/>
      <c r="F11" s="147"/>
      <c r="G11" s="207"/>
      <c r="H11" s="207"/>
      <c r="I11" s="206"/>
      <c r="J11" s="206"/>
      <c r="K11" s="206"/>
      <c r="L11" s="148"/>
      <c r="M11" s="148"/>
    </row>
    <row r="12" spans="1:15" s="149" customFormat="1" ht="12.75" customHeight="1" x14ac:dyDescent="0.2">
      <c r="A12" s="147"/>
      <c r="B12" s="147"/>
      <c r="C12" s="147"/>
      <c r="D12" s="147"/>
      <c r="E12" s="147"/>
      <c r="F12" s="147"/>
      <c r="G12" s="147"/>
      <c r="H12" s="147"/>
      <c r="I12" s="147"/>
      <c r="J12" s="147"/>
      <c r="K12" s="147"/>
      <c r="L12" s="148"/>
      <c r="M12" s="148"/>
    </row>
    <row r="13" spans="1:15" ht="63.75" customHeight="1" x14ac:dyDescent="0.2">
      <c r="A13" s="19" t="s">
        <v>605</v>
      </c>
      <c r="B13" s="137" t="s">
        <v>97</v>
      </c>
      <c r="C13" s="137" t="s">
        <v>98</v>
      </c>
      <c r="D13" s="137" t="s">
        <v>526</v>
      </c>
      <c r="E13" s="137" t="s">
        <v>527</v>
      </c>
      <c r="F13" s="137" t="s">
        <v>528</v>
      </c>
      <c r="G13" s="137" t="s">
        <v>102</v>
      </c>
      <c r="H13" s="137" t="s">
        <v>103</v>
      </c>
      <c r="I13" s="137" t="s">
        <v>488</v>
      </c>
      <c r="J13" s="34" t="s">
        <v>529</v>
      </c>
      <c r="K13" s="137" t="s">
        <v>53</v>
      </c>
    </row>
    <row r="14" spans="1:15" ht="32.25" customHeight="1" x14ac:dyDescent="0.2">
      <c r="A14" s="20" t="s">
        <v>0</v>
      </c>
      <c r="B14" s="68" t="s">
        <v>1099</v>
      </c>
      <c r="C14" s="126">
        <v>1</v>
      </c>
      <c r="D14" s="69">
        <v>3.456</v>
      </c>
      <c r="E14" s="72">
        <v>0</v>
      </c>
      <c r="F14" s="72">
        <v>0</v>
      </c>
      <c r="G14" s="71">
        <v>2.95</v>
      </c>
      <c r="H14" s="72">
        <v>0</v>
      </c>
      <c r="I14" s="72">
        <v>0</v>
      </c>
      <c r="J14" s="72"/>
      <c r="K14" s="73" t="s">
        <v>1100</v>
      </c>
      <c r="N14" s="2">
        <v>4.32</v>
      </c>
      <c r="O14" s="2">
        <f>N14-ROUND(500/365,2)</f>
        <v>2.95</v>
      </c>
    </row>
    <row r="15" spans="1:15" ht="32.25" customHeight="1" x14ac:dyDescent="0.2">
      <c r="A15" s="20" t="s">
        <v>1</v>
      </c>
      <c r="B15" s="68" t="s">
        <v>1101</v>
      </c>
      <c r="C15" s="126">
        <v>2</v>
      </c>
      <c r="D15" s="69">
        <v>4.0789999999999997</v>
      </c>
      <c r="E15" s="69">
        <v>0.23</v>
      </c>
      <c r="F15" s="72">
        <v>0</v>
      </c>
      <c r="G15" s="71">
        <v>2.95</v>
      </c>
      <c r="H15" s="72">
        <v>0</v>
      </c>
      <c r="I15" s="72">
        <v>0</v>
      </c>
      <c r="J15" s="72"/>
      <c r="K15" s="73" t="s">
        <v>1100</v>
      </c>
      <c r="N15" s="2">
        <v>4.32</v>
      </c>
      <c r="O15" s="2">
        <f>N15-ROUND(500/365,2)</f>
        <v>2.95</v>
      </c>
    </row>
    <row r="16" spans="1:15" ht="32.25" customHeight="1" x14ac:dyDescent="0.2">
      <c r="A16" s="20" t="s">
        <v>12</v>
      </c>
      <c r="B16" s="68" t="s">
        <v>1102</v>
      </c>
      <c r="C16" s="126">
        <v>2</v>
      </c>
      <c r="D16" s="69">
        <v>0.17799999999999999</v>
      </c>
      <c r="E16" s="72">
        <v>0</v>
      </c>
      <c r="F16" s="72">
        <v>0</v>
      </c>
      <c r="G16" s="72">
        <v>0</v>
      </c>
      <c r="H16" s="72">
        <v>0</v>
      </c>
      <c r="I16" s="72">
        <v>0</v>
      </c>
      <c r="J16" s="72"/>
      <c r="K16" s="73" t="s">
        <v>1100</v>
      </c>
    </row>
    <row r="17" spans="1:11" ht="32.25" customHeight="1" x14ac:dyDescent="0.2">
      <c r="A17" s="20" t="s">
        <v>13</v>
      </c>
      <c r="B17" s="74">
        <v>110</v>
      </c>
      <c r="C17" s="126">
        <v>3</v>
      </c>
      <c r="D17" s="69">
        <v>2.5329999999999999</v>
      </c>
      <c r="E17" s="72">
        <v>0</v>
      </c>
      <c r="F17" s="72">
        <v>0</v>
      </c>
      <c r="G17" s="71">
        <v>6.91</v>
      </c>
      <c r="H17" s="72">
        <v>0</v>
      </c>
      <c r="I17" s="72">
        <v>0</v>
      </c>
      <c r="J17" s="72"/>
      <c r="K17" s="73" t="s">
        <v>1100</v>
      </c>
    </row>
    <row r="18" spans="1:11" ht="32.25" customHeight="1" x14ac:dyDescent="0.2">
      <c r="A18" s="20" t="s">
        <v>14</v>
      </c>
      <c r="B18" s="68">
        <v>210</v>
      </c>
      <c r="C18" s="126">
        <v>4</v>
      </c>
      <c r="D18" s="69">
        <v>2.992</v>
      </c>
      <c r="E18" s="69">
        <v>0.215</v>
      </c>
      <c r="F18" s="72">
        <v>0</v>
      </c>
      <c r="G18" s="71">
        <v>6.91</v>
      </c>
      <c r="H18" s="72">
        <v>0</v>
      </c>
      <c r="I18" s="72">
        <v>0</v>
      </c>
      <c r="J18" s="72"/>
      <c r="K18" s="73" t="s">
        <v>1100</v>
      </c>
    </row>
    <row r="19" spans="1:11" ht="32.25" customHeight="1" x14ac:dyDescent="0.2">
      <c r="A19" s="20" t="s">
        <v>15</v>
      </c>
      <c r="B19" s="68" t="s">
        <v>1103</v>
      </c>
      <c r="C19" s="126">
        <v>4</v>
      </c>
      <c r="D19" s="69">
        <v>0.20200000000000001</v>
      </c>
      <c r="E19" s="72">
        <v>0</v>
      </c>
      <c r="F19" s="72">
        <v>0</v>
      </c>
      <c r="G19" s="72">
        <v>0</v>
      </c>
      <c r="H19" s="72">
        <v>0</v>
      </c>
      <c r="I19" s="72">
        <v>0</v>
      </c>
      <c r="J19" s="72"/>
      <c r="K19" s="73" t="s">
        <v>1100</v>
      </c>
    </row>
    <row r="20" spans="1:11" ht="32.25" customHeight="1" x14ac:dyDescent="0.2">
      <c r="A20" s="20" t="s">
        <v>2</v>
      </c>
      <c r="B20" s="74">
        <v>570</v>
      </c>
      <c r="C20" s="126" t="s">
        <v>21</v>
      </c>
      <c r="D20" s="69">
        <v>2.7</v>
      </c>
      <c r="E20" s="69">
        <v>0.19800000000000001</v>
      </c>
      <c r="F20" s="72">
        <v>0</v>
      </c>
      <c r="G20" s="71">
        <v>37.020000000000003</v>
      </c>
      <c r="H20" s="72">
        <v>0</v>
      </c>
      <c r="I20" s="72">
        <v>0</v>
      </c>
      <c r="J20" s="72"/>
      <c r="K20" s="73" t="s">
        <v>1100</v>
      </c>
    </row>
    <row r="21" spans="1:11" ht="32.25" customHeight="1" x14ac:dyDescent="0.2">
      <c r="A21" s="20" t="s">
        <v>16</v>
      </c>
      <c r="B21" s="33">
        <v>540</v>
      </c>
      <c r="C21" s="126" t="s">
        <v>21</v>
      </c>
      <c r="D21" s="69">
        <v>2.5470000000000002</v>
      </c>
      <c r="E21" s="69">
        <v>0.17799999999999999</v>
      </c>
      <c r="F21" s="72">
        <v>0</v>
      </c>
      <c r="G21" s="71">
        <v>22.19</v>
      </c>
      <c r="H21" s="72">
        <v>0</v>
      </c>
      <c r="I21" s="72">
        <v>0</v>
      </c>
      <c r="J21" s="72"/>
      <c r="K21" s="73" t="s">
        <v>1100</v>
      </c>
    </row>
    <row r="22" spans="1:11" ht="32.25" customHeight="1" x14ac:dyDescent="0.2">
      <c r="A22" s="20" t="s">
        <v>18</v>
      </c>
      <c r="B22" s="73">
        <v>570</v>
      </c>
      <c r="C22" s="126"/>
      <c r="D22" s="79">
        <v>25.405000000000001</v>
      </c>
      <c r="E22" s="75">
        <v>0.34399999999999997</v>
      </c>
      <c r="F22" s="76">
        <v>0.14699999999999999</v>
      </c>
      <c r="G22" s="71">
        <v>8.7799999999999994</v>
      </c>
      <c r="H22" s="71">
        <v>2.69</v>
      </c>
      <c r="I22" s="77">
        <v>0.39900000000000002</v>
      </c>
      <c r="J22" s="71">
        <f>H22</f>
        <v>2.69</v>
      </c>
      <c r="K22" s="73" t="s">
        <v>1100</v>
      </c>
    </row>
    <row r="23" spans="1:11" ht="32.25" customHeight="1" x14ac:dyDescent="0.2">
      <c r="A23" s="20" t="s">
        <v>19</v>
      </c>
      <c r="B23" s="73">
        <v>540</v>
      </c>
      <c r="C23" s="126"/>
      <c r="D23" s="79">
        <v>23.131</v>
      </c>
      <c r="E23" s="75">
        <v>0.21299999999999999</v>
      </c>
      <c r="F23" s="76">
        <v>0.106</v>
      </c>
      <c r="G23" s="71">
        <v>6.45</v>
      </c>
      <c r="H23" s="71">
        <v>2.95</v>
      </c>
      <c r="I23" s="77">
        <v>0.33</v>
      </c>
      <c r="J23" s="71">
        <f t="shared" ref="J23:J24" si="0">H23</f>
        <v>2.95</v>
      </c>
      <c r="K23" s="73" t="s">
        <v>1100</v>
      </c>
    </row>
    <row r="24" spans="1:11" ht="32.25" customHeight="1" x14ac:dyDescent="0.2">
      <c r="A24" s="20" t="s">
        <v>20</v>
      </c>
      <c r="B24" s="73">
        <v>510</v>
      </c>
      <c r="C24" s="126"/>
      <c r="D24" s="79">
        <v>19.574000000000002</v>
      </c>
      <c r="E24" s="75">
        <v>0.105</v>
      </c>
      <c r="F24" s="76">
        <v>6.6000000000000003E-2</v>
      </c>
      <c r="G24" s="71">
        <v>65.67</v>
      </c>
      <c r="H24" s="71">
        <v>2.29</v>
      </c>
      <c r="I24" s="77">
        <v>0.26</v>
      </c>
      <c r="J24" s="71">
        <f t="shared" si="0"/>
        <v>2.29</v>
      </c>
      <c r="K24" s="73" t="s">
        <v>1100</v>
      </c>
    </row>
    <row r="25" spans="1:11" ht="32.25" customHeight="1" x14ac:dyDescent="0.2">
      <c r="A25" s="20" t="s">
        <v>216</v>
      </c>
      <c r="B25" s="73">
        <v>977</v>
      </c>
      <c r="C25" s="126">
        <v>8</v>
      </c>
      <c r="D25" s="69">
        <v>2.4249999999999998</v>
      </c>
      <c r="E25" s="72">
        <v>0</v>
      </c>
      <c r="F25" s="72">
        <v>0</v>
      </c>
      <c r="G25" s="72">
        <v>0</v>
      </c>
      <c r="H25" s="72">
        <v>0</v>
      </c>
      <c r="I25" s="72">
        <v>0</v>
      </c>
      <c r="J25" s="72"/>
      <c r="K25" s="73" t="s">
        <v>1100</v>
      </c>
    </row>
    <row r="26" spans="1:11" ht="32.25" customHeight="1" x14ac:dyDescent="0.2">
      <c r="A26" s="20" t="s">
        <v>217</v>
      </c>
      <c r="B26" s="73">
        <v>980</v>
      </c>
      <c r="C26" s="126">
        <v>1</v>
      </c>
      <c r="D26" s="69">
        <v>3.6829999999999998</v>
      </c>
      <c r="E26" s="72">
        <v>0</v>
      </c>
      <c r="F26" s="72">
        <v>0</v>
      </c>
      <c r="G26" s="72">
        <v>0</v>
      </c>
      <c r="H26" s="72">
        <v>0</v>
      </c>
      <c r="I26" s="72">
        <v>0</v>
      </c>
      <c r="J26" s="72"/>
      <c r="K26" s="73" t="s">
        <v>1100</v>
      </c>
    </row>
    <row r="27" spans="1:11" ht="32.25" customHeight="1" x14ac:dyDescent="0.2">
      <c r="A27" s="20" t="s">
        <v>218</v>
      </c>
      <c r="B27" s="73">
        <v>978</v>
      </c>
      <c r="C27" s="126">
        <v>1</v>
      </c>
      <c r="D27" s="69">
        <v>6.2569999999999997</v>
      </c>
      <c r="E27" s="72">
        <v>0</v>
      </c>
      <c r="F27" s="72">
        <v>0</v>
      </c>
      <c r="G27" s="72">
        <v>0</v>
      </c>
      <c r="H27" s="72">
        <v>0</v>
      </c>
      <c r="I27" s="72">
        <v>0</v>
      </c>
      <c r="J27" s="72"/>
      <c r="K27" s="73" t="s">
        <v>1100</v>
      </c>
    </row>
    <row r="28" spans="1:11" ht="32.25" customHeight="1" x14ac:dyDescent="0.2">
      <c r="A28" s="20" t="s">
        <v>219</v>
      </c>
      <c r="B28" s="73">
        <v>979</v>
      </c>
      <c r="C28" s="126">
        <v>1</v>
      </c>
      <c r="D28" s="69">
        <v>1.387</v>
      </c>
      <c r="E28" s="72">
        <v>0</v>
      </c>
      <c r="F28" s="72">
        <v>0</v>
      </c>
      <c r="G28" s="72">
        <v>0</v>
      </c>
      <c r="H28" s="72">
        <v>0</v>
      </c>
      <c r="I28" s="72">
        <v>0</v>
      </c>
      <c r="J28" s="72"/>
      <c r="K28" s="73" t="s">
        <v>1100</v>
      </c>
    </row>
    <row r="29" spans="1:11" ht="32.25" customHeight="1" x14ac:dyDescent="0.2">
      <c r="A29" s="20" t="s">
        <v>3</v>
      </c>
      <c r="B29" s="73">
        <v>970</v>
      </c>
      <c r="C29" s="126"/>
      <c r="D29" s="94">
        <v>85.375</v>
      </c>
      <c r="E29" s="78">
        <v>1.1220000000000001</v>
      </c>
      <c r="F29" s="76">
        <v>0.78500000000000003</v>
      </c>
      <c r="G29" s="72">
        <v>0</v>
      </c>
      <c r="H29" s="72">
        <v>0</v>
      </c>
      <c r="I29" s="72">
        <v>0</v>
      </c>
      <c r="J29" s="72"/>
      <c r="K29" s="73" t="s">
        <v>1100</v>
      </c>
    </row>
    <row r="30" spans="1:11" ht="32.25" customHeight="1" x14ac:dyDescent="0.2">
      <c r="A30" s="20" t="s">
        <v>4</v>
      </c>
      <c r="B30" s="74">
        <v>581</v>
      </c>
      <c r="C30" s="126">
        <v>8</v>
      </c>
      <c r="D30" s="69">
        <v>-0.66700000000000004</v>
      </c>
      <c r="E30" s="72">
        <v>0</v>
      </c>
      <c r="F30" s="72">
        <v>0</v>
      </c>
      <c r="G30" s="72">
        <v>0</v>
      </c>
      <c r="H30" s="72">
        <v>0</v>
      </c>
      <c r="I30" s="72">
        <v>0</v>
      </c>
      <c r="J30" s="72"/>
      <c r="K30" s="73" t="s">
        <v>1100</v>
      </c>
    </row>
    <row r="31" spans="1:11" ht="32.25" customHeight="1" x14ac:dyDescent="0.2">
      <c r="A31" s="20" t="s">
        <v>11</v>
      </c>
      <c r="B31" s="33">
        <v>551</v>
      </c>
      <c r="C31" s="126">
        <v>8</v>
      </c>
      <c r="D31" s="69">
        <v>-0.61499999999999999</v>
      </c>
      <c r="E31" s="72">
        <v>0</v>
      </c>
      <c r="F31" s="72">
        <v>0</v>
      </c>
      <c r="G31" s="72">
        <v>0</v>
      </c>
      <c r="H31" s="72">
        <v>0</v>
      </c>
      <c r="I31" s="72">
        <v>0</v>
      </c>
      <c r="J31" s="72"/>
      <c r="K31" s="73" t="s">
        <v>1100</v>
      </c>
    </row>
    <row r="32" spans="1:11" ht="32.25" customHeight="1" x14ac:dyDescent="0.2">
      <c r="A32" s="20" t="s">
        <v>5</v>
      </c>
      <c r="B32" s="73">
        <v>581</v>
      </c>
      <c r="C32" s="126"/>
      <c r="D32" s="69">
        <v>-0.66700000000000004</v>
      </c>
      <c r="E32" s="72">
        <v>0</v>
      </c>
      <c r="F32" s="72">
        <v>0</v>
      </c>
      <c r="G32" s="72">
        <v>0</v>
      </c>
      <c r="H32" s="72">
        <v>0</v>
      </c>
      <c r="I32" s="77">
        <v>0.151</v>
      </c>
      <c r="J32" s="72"/>
      <c r="K32" s="73" t="s">
        <v>1100</v>
      </c>
    </row>
    <row r="33" spans="1:11" ht="32.25" customHeight="1" x14ac:dyDescent="0.2">
      <c r="A33" s="20" t="s">
        <v>6</v>
      </c>
      <c r="B33" s="73">
        <v>527</v>
      </c>
      <c r="C33" s="126"/>
      <c r="D33" s="79">
        <v>-7.7089999999999996</v>
      </c>
      <c r="E33" s="80">
        <v>-0.32900000000000001</v>
      </c>
      <c r="F33" s="76">
        <v>-0.14299999999999999</v>
      </c>
      <c r="G33" s="72">
        <v>0</v>
      </c>
      <c r="H33" s="72">
        <v>0</v>
      </c>
      <c r="I33" s="77">
        <v>0.151</v>
      </c>
      <c r="J33" s="72"/>
      <c r="K33" s="73" t="s">
        <v>1100</v>
      </c>
    </row>
    <row r="34" spans="1:11" ht="32.25" customHeight="1" x14ac:dyDescent="0.2">
      <c r="A34" s="20" t="s">
        <v>7</v>
      </c>
      <c r="B34" s="73">
        <v>551</v>
      </c>
      <c r="C34" s="126"/>
      <c r="D34" s="69">
        <v>-0.61499999999999999</v>
      </c>
      <c r="E34" s="72">
        <v>0</v>
      </c>
      <c r="F34" s="72">
        <v>0</v>
      </c>
      <c r="G34" s="72">
        <v>0</v>
      </c>
      <c r="H34" s="72">
        <v>0</v>
      </c>
      <c r="I34" s="77">
        <v>0.13</v>
      </c>
      <c r="J34" s="72"/>
      <c r="K34" s="73" t="s">
        <v>1100</v>
      </c>
    </row>
    <row r="35" spans="1:11" ht="32.25" customHeight="1" x14ac:dyDescent="0.2">
      <c r="A35" s="20" t="s">
        <v>8</v>
      </c>
      <c r="B35" s="73">
        <v>526</v>
      </c>
      <c r="C35" s="126"/>
      <c r="D35" s="79">
        <v>-7.2240000000000002</v>
      </c>
      <c r="E35" s="75">
        <v>-0.28699999999999998</v>
      </c>
      <c r="F35" s="76">
        <v>-0.13</v>
      </c>
      <c r="G35" s="72">
        <v>0</v>
      </c>
      <c r="H35" s="72">
        <v>0</v>
      </c>
      <c r="I35" s="77">
        <v>0.13</v>
      </c>
      <c r="J35" s="72"/>
      <c r="K35" s="73" t="s">
        <v>1100</v>
      </c>
    </row>
    <row r="36" spans="1:11" ht="32.25" customHeight="1" x14ac:dyDescent="0.2">
      <c r="A36" s="20" t="s">
        <v>9</v>
      </c>
      <c r="B36" s="73">
        <v>521</v>
      </c>
      <c r="C36" s="126"/>
      <c r="D36" s="69">
        <v>-0.379</v>
      </c>
      <c r="E36" s="72">
        <v>0</v>
      </c>
      <c r="F36" s="72">
        <v>0</v>
      </c>
      <c r="G36" s="71">
        <v>32.270000000000003</v>
      </c>
      <c r="H36" s="72">
        <v>0</v>
      </c>
      <c r="I36" s="77">
        <v>9.5000000000000001E-2</v>
      </c>
      <c r="J36" s="72"/>
      <c r="K36" s="73" t="s">
        <v>1100</v>
      </c>
    </row>
    <row r="37" spans="1:11" ht="32.25" customHeight="1" x14ac:dyDescent="0.2">
      <c r="A37" s="20" t="s">
        <v>10</v>
      </c>
      <c r="B37" s="73">
        <v>524</v>
      </c>
      <c r="C37" s="126"/>
      <c r="D37" s="79">
        <v>-4.99</v>
      </c>
      <c r="E37" s="75">
        <v>-0.106</v>
      </c>
      <c r="F37" s="76">
        <v>-7.2999999999999995E-2</v>
      </c>
      <c r="G37" s="71">
        <v>32.270000000000003</v>
      </c>
      <c r="H37" s="72">
        <v>0</v>
      </c>
      <c r="I37" s="77">
        <v>9.5000000000000001E-2</v>
      </c>
      <c r="J37" s="72"/>
      <c r="K37" s="73" t="s">
        <v>1100</v>
      </c>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G8:H8"/>
    <mergeCell ref="G7:H7"/>
    <mergeCell ref="B8:E8"/>
    <mergeCell ref="G10:H10"/>
    <mergeCell ref="I11:K11"/>
    <mergeCell ref="G11:H11"/>
    <mergeCell ref="C9:D9"/>
    <mergeCell ref="B10:E10"/>
    <mergeCell ref="G9:H9"/>
    <mergeCell ref="I9:K9"/>
    <mergeCell ref="A2:K2"/>
    <mergeCell ref="C5:D5"/>
    <mergeCell ref="C6:D6"/>
    <mergeCell ref="C7:D7"/>
    <mergeCell ref="G5:H5"/>
    <mergeCell ref="G6:H6"/>
    <mergeCell ref="G4:K4"/>
    <mergeCell ref="A4:E4"/>
  </mergeCells>
  <phoneticPr fontId="2"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8"/>
  <sheetViews>
    <sheetView topLeftCell="A189" zoomScaleNormal="100" zoomScaleSheetLayoutView="100" workbookViewId="0">
      <selection activeCell="A11" sqref="A11:XFD235"/>
    </sheetView>
  </sheetViews>
  <sheetFormatPr defaultRowHeight="27.75" customHeight="1" x14ac:dyDescent="0.2"/>
  <cols>
    <col min="1" max="1" width="14.5703125" style="101" customWidth="1"/>
    <col min="2" max="2" width="12.85546875" style="101" customWidth="1"/>
    <col min="3" max="3" width="17.140625" style="101" customWidth="1"/>
    <col min="4" max="4" width="16.42578125" style="113" customWidth="1"/>
    <col min="5" max="5" width="13.7109375" style="113" customWidth="1"/>
    <col min="6" max="6" width="20.140625" style="113" customWidth="1"/>
    <col min="7" max="7" width="50.7109375" style="113" customWidth="1"/>
    <col min="8" max="8" width="14.7109375" style="113" customWidth="1"/>
    <col min="9" max="9" width="14.7109375" style="114" customWidth="1"/>
    <col min="10" max="11" width="14.7109375" style="115" customWidth="1"/>
    <col min="12" max="15" width="14.7109375" style="101" customWidth="1"/>
    <col min="16" max="17" width="15.5703125" style="101" customWidth="1"/>
    <col min="18" max="16384" width="9.140625" style="101"/>
  </cols>
  <sheetData>
    <row r="1" spans="1:15" ht="66.75" customHeight="1" x14ac:dyDescent="0.2">
      <c r="A1" s="99" t="s">
        <v>92</v>
      </c>
      <c r="B1" s="99"/>
      <c r="C1" s="217" t="s">
        <v>604</v>
      </c>
      <c r="D1" s="217"/>
      <c r="E1" s="100"/>
      <c r="F1" s="216" t="s">
        <v>215</v>
      </c>
      <c r="G1" s="216"/>
      <c r="H1" s="216"/>
      <c r="I1" s="216"/>
      <c r="J1" s="216"/>
      <c r="K1" s="216"/>
      <c r="L1" s="216"/>
      <c r="M1" s="216"/>
      <c r="N1" s="216"/>
      <c r="O1" s="216"/>
    </row>
    <row r="2" spans="1:15" s="102" customFormat="1" ht="25.5" customHeight="1" x14ac:dyDescent="0.2">
      <c r="A2" s="197" t="str">
        <f>Overview!B4&amp; " - Effective from "&amp;Overview!D4&amp;" - "&amp;Overview!E4&amp;" EDCM charges"</f>
        <v>Western Power Distribution (South West) plc - Effective from 1 April 2014 - Final EDCM charges</v>
      </c>
      <c r="B2" s="197"/>
      <c r="C2" s="197"/>
      <c r="D2" s="197"/>
      <c r="E2" s="197"/>
      <c r="F2" s="197"/>
      <c r="G2" s="197"/>
      <c r="H2" s="197"/>
      <c r="I2" s="197"/>
      <c r="J2" s="197"/>
      <c r="K2" s="197"/>
      <c r="L2" s="197"/>
      <c r="M2" s="197"/>
      <c r="N2" s="197"/>
      <c r="O2" s="197"/>
    </row>
    <row r="3" spans="1:15" s="150" customFormat="1" ht="10.5" customHeight="1" x14ac:dyDescent="0.2">
      <c r="A3" s="147"/>
      <c r="B3" s="147"/>
      <c r="C3" s="147"/>
      <c r="D3" s="147"/>
      <c r="E3" s="147"/>
      <c r="F3" s="147"/>
      <c r="G3" s="147"/>
      <c r="H3" s="147"/>
      <c r="I3" s="147"/>
      <c r="J3" s="147"/>
      <c r="K3" s="147"/>
      <c r="L3" s="147"/>
      <c r="M3" s="147"/>
      <c r="N3" s="147"/>
      <c r="O3" s="147"/>
    </row>
    <row r="4" spans="1:15" s="150" customFormat="1" ht="18" x14ac:dyDescent="0.2">
      <c r="A4" s="197" t="s">
        <v>592</v>
      </c>
      <c r="B4" s="197"/>
      <c r="C4" s="197"/>
      <c r="D4" s="197"/>
      <c r="E4" s="197"/>
      <c r="F4" s="197"/>
      <c r="G4" s="147"/>
      <c r="H4" s="147"/>
      <c r="I4" s="147"/>
      <c r="J4" s="147"/>
      <c r="K4" s="147"/>
      <c r="L4" s="147"/>
      <c r="M4" s="147"/>
      <c r="N4" s="147"/>
      <c r="O4" s="147"/>
    </row>
    <row r="5" spans="1:15" s="150" customFormat="1" ht="25.5" customHeight="1" x14ac:dyDescent="0.2">
      <c r="A5" s="219" t="s">
        <v>84</v>
      </c>
      <c r="B5" s="220"/>
      <c r="C5" s="220"/>
      <c r="D5" s="213" t="s">
        <v>586</v>
      </c>
      <c r="E5" s="214"/>
      <c r="F5" s="215"/>
      <c r="G5" s="147"/>
      <c r="H5" s="147"/>
      <c r="I5" s="147"/>
      <c r="J5" s="147"/>
      <c r="K5" s="147"/>
      <c r="L5" s="147"/>
      <c r="M5" s="147"/>
      <c r="N5" s="147"/>
      <c r="O5" s="147"/>
    </row>
    <row r="6" spans="1:15" s="150" customFormat="1" ht="27.75" customHeight="1" x14ac:dyDescent="0.2">
      <c r="A6" s="221" t="s">
        <v>1093</v>
      </c>
      <c r="B6" s="221"/>
      <c r="C6" s="221"/>
      <c r="D6" s="210" t="s">
        <v>1094</v>
      </c>
      <c r="E6" s="211"/>
      <c r="F6" s="212"/>
      <c r="G6" s="147"/>
      <c r="H6" s="147"/>
      <c r="I6" s="147"/>
      <c r="J6" s="147"/>
      <c r="K6" s="147"/>
      <c r="L6" s="147"/>
      <c r="M6" s="147"/>
      <c r="N6" s="147"/>
      <c r="O6" s="147"/>
    </row>
    <row r="7" spans="1:15" s="150" customFormat="1" ht="18" x14ac:dyDescent="0.2">
      <c r="A7" s="221" t="s">
        <v>85</v>
      </c>
      <c r="B7" s="221"/>
      <c r="C7" s="221"/>
      <c r="D7" s="210" t="s">
        <v>86</v>
      </c>
      <c r="E7" s="211"/>
      <c r="F7" s="212"/>
      <c r="G7" s="147"/>
      <c r="H7" s="147"/>
      <c r="I7" s="147"/>
      <c r="J7" s="147"/>
      <c r="K7" s="147"/>
      <c r="L7" s="147"/>
      <c r="M7" s="147"/>
      <c r="N7" s="147"/>
      <c r="O7" s="147"/>
    </row>
    <row r="8" spans="1:15" s="150" customFormat="1" ht="18" x14ac:dyDescent="0.2">
      <c r="A8" s="222"/>
      <c r="B8" s="222"/>
      <c r="C8" s="222"/>
      <c r="D8" s="218"/>
      <c r="E8" s="218"/>
      <c r="F8" s="218"/>
      <c r="G8" s="147"/>
      <c r="H8" s="147"/>
      <c r="I8" s="147"/>
      <c r="J8" s="147"/>
      <c r="K8" s="147"/>
      <c r="L8" s="147"/>
      <c r="M8" s="147"/>
      <c r="N8" s="147"/>
      <c r="O8" s="147"/>
    </row>
    <row r="9" spans="1:15" s="150" customFormat="1" ht="18" x14ac:dyDescent="0.2">
      <c r="A9" s="147"/>
      <c r="B9" s="147"/>
      <c r="C9" s="147"/>
      <c r="D9" s="147"/>
      <c r="E9" s="147"/>
      <c r="F9" s="147"/>
      <c r="G9" s="147"/>
      <c r="H9" s="147"/>
      <c r="I9" s="147"/>
      <c r="J9" s="147"/>
      <c r="K9" s="147"/>
      <c r="L9" s="147"/>
      <c r="M9" s="147"/>
      <c r="N9" s="147"/>
      <c r="O9" s="147"/>
    </row>
    <row r="10" spans="1:15" ht="63.75" customHeight="1" x14ac:dyDescent="0.2">
      <c r="A10" s="103" t="s">
        <v>571</v>
      </c>
      <c r="B10" s="104" t="s">
        <v>513</v>
      </c>
      <c r="C10" s="103" t="s">
        <v>514</v>
      </c>
      <c r="D10" s="103" t="s">
        <v>575</v>
      </c>
      <c r="E10" s="104" t="s">
        <v>513</v>
      </c>
      <c r="F10" s="103" t="s">
        <v>515</v>
      </c>
      <c r="G10" s="105" t="s">
        <v>213</v>
      </c>
      <c r="H10" s="106" t="s">
        <v>593</v>
      </c>
      <c r="I10" s="105" t="s">
        <v>576</v>
      </c>
      <c r="J10" s="105" t="s">
        <v>577</v>
      </c>
      <c r="K10" s="105" t="s">
        <v>578</v>
      </c>
      <c r="L10" s="105" t="s">
        <v>594</v>
      </c>
      <c r="M10" s="105" t="s">
        <v>579</v>
      </c>
      <c r="N10" s="105" t="s">
        <v>580</v>
      </c>
      <c r="O10" s="105" t="s">
        <v>581</v>
      </c>
    </row>
    <row r="11" spans="1:15" ht="12.75" x14ac:dyDescent="0.2">
      <c r="A11" s="109">
        <f>B11</f>
        <v>260</v>
      </c>
      <c r="B11" s="108">
        <v>260</v>
      </c>
      <c r="C11" s="109" t="s">
        <v>1454</v>
      </c>
      <c r="D11" s="109">
        <v>371</v>
      </c>
      <c r="E11" s="109">
        <v>371</v>
      </c>
      <c r="F11" s="112" t="s">
        <v>1453</v>
      </c>
      <c r="G11" s="109" t="s">
        <v>630</v>
      </c>
      <c r="H11" s="117">
        <v>1.869</v>
      </c>
      <c r="I11" s="118">
        <v>1.21</v>
      </c>
      <c r="J11" s="118">
        <v>2.82</v>
      </c>
      <c r="K11" s="118">
        <v>2.82</v>
      </c>
      <c r="L11" s="119">
        <v>0</v>
      </c>
      <c r="M11" s="120">
        <v>341.99</v>
      </c>
      <c r="N11" s="120">
        <v>0.06</v>
      </c>
      <c r="O11" s="120">
        <v>0.06</v>
      </c>
    </row>
    <row r="12" spans="1:15" ht="12.75" x14ac:dyDescent="0.2">
      <c r="A12" s="109">
        <f t="shared" ref="A12:A74" si="0">B12</f>
        <v>261</v>
      </c>
      <c r="B12" s="108">
        <v>261</v>
      </c>
      <c r="C12" s="109" t="s">
        <v>1455</v>
      </c>
      <c r="D12" s="109">
        <v>372</v>
      </c>
      <c r="E12" s="109">
        <v>372</v>
      </c>
      <c r="F12" s="112" t="s">
        <v>1452</v>
      </c>
      <c r="G12" s="109" t="s">
        <v>1104</v>
      </c>
      <c r="H12" s="117">
        <v>0.48</v>
      </c>
      <c r="I12" s="118">
        <v>8.1300000000000008</v>
      </c>
      <c r="J12" s="118">
        <v>2.19</v>
      </c>
      <c r="K12" s="118">
        <v>2.19</v>
      </c>
      <c r="L12" s="119">
        <v>0</v>
      </c>
      <c r="M12" s="120">
        <v>861.77</v>
      </c>
      <c r="N12" s="120">
        <v>0.06</v>
      </c>
      <c r="O12" s="120">
        <v>0.06</v>
      </c>
    </row>
    <row r="13" spans="1:15" ht="12.75" x14ac:dyDescent="0.2">
      <c r="A13" s="109">
        <f t="shared" si="0"/>
        <v>262</v>
      </c>
      <c r="B13" s="108">
        <v>262</v>
      </c>
      <c r="C13" s="109" t="s">
        <v>1456</v>
      </c>
      <c r="D13" s="109">
        <v>373</v>
      </c>
      <c r="E13" s="109">
        <v>373</v>
      </c>
      <c r="F13" s="112" t="s">
        <v>1451</v>
      </c>
      <c r="G13" s="109" t="s">
        <v>1105</v>
      </c>
      <c r="H13" s="117">
        <v>0</v>
      </c>
      <c r="I13" s="118">
        <v>1.1599999999999999</v>
      </c>
      <c r="J13" s="118">
        <v>2.02</v>
      </c>
      <c r="K13" s="118">
        <v>2.02</v>
      </c>
      <c r="L13" s="119">
        <v>0</v>
      </c>
      <c r="M13" s="120">
        <v>582.48</v>
      </c>
      <c r="N13" s="120">
        <v>0.06</v>
      </c>
      <c r="O13" s="120">
        <v>0.06</v>
      </c>
    </row>
    <row r="14" spans="1:15" ht="12.75" x14ac:dyDescent="0.2">
      <c r="A14" s="109">
        <f t="shared" si="0"/>
        <v>264</v>
      </c>
      <c r="B14" s="108">
        <v>264</v>
      </c>
      <c r="C14" s="109" t="s">
        <v>1457</v>
      </c>
      <c r="D14" s="109">
        <v>375</v>
      </c>
      <c r="E14" s="109">
        <v>375</v>
      </c>
      <c r="F14" s="112" t="s">
        <v>1450</v>
      </c>
      <c r="G14" s="109" t="s">
        <v>1106</v>
      </c>
      <c r="H14" s="117">
        <v>1.45</v>
      </c>
      <c r="I14" s="118">
        <v>3.09</v>
      </c>
      <c r="J14" s="118">
        <v>2.21</v>
      </c>
      <c r="K14" s="118">
        <v>2.21</v>
      </c>
      <c r="L14" s="119">
        <v>0</v>
      </c>
      <c r="M14" s="120">
        <v>885.89</v>
      </c>
      <c r="N14" s="120">
        <v>0.06</v>
      </c>
      <c r="O14" s="120">
        <v>0.06</v>
      </c>
    </row>
    <row r="15" spans="1:15" ht="12.75" x14ac:dyDescent="0.2">
      <c r="A15" s="109">
        <f t="shared" si="0"/>
        <v>265</v>
      </c>
      <c r="B15" s="108">
        <v>265</v>
      </c>
      <c r="C15" s="109" t="s">
        <v>1458</v>
      </c>
      <c r="D15" s="109">
        <v>376</v>
      </c>
      <c r="E15" s="109">
        <v>376</v>
      </c>
      <c r="F15" s="112" t="s">
        <v>1449</v>
      </c>
      <c r="G15" s="109" t="s">
        <v>635</v>
      </c>
      <c r="H15" s="117">
        <v>6.3570000000000002</v>
      </c>
      <c r="I15" s="118">
        <v>0.94</v>
      </c>
      <c r="J15" s="118">
        <v>2.76</v>
      </c>
      <c r="K15" s="118">
        <v>2.76</v>
      </c>
      <c r="L15" s="119">
        <v>0</v>
      </c>
      <c r="M15" s="120">
        <v>468.21</v>
      </c>
      <c r="N15" s="120">
        <v>0.06</v>
      </c>
      <c r="O15" s="120">
        <v>0.06</v>
      </c>
    </row>
    <row r="16" spans="1:15" ht="12.75" x14ac:dyDescent="0.2">
      <c r="A16" s="109">
        <f t="shared" si="0"/>
        <v>266</v>
      </c>
      <c r="B16" s="108">
        <v>266</v>
      </c>
      <c r="C16" s="109" t="s">
        <v>1459</v>
      </c>
      <c r="D16" s="109">
        <v>377</v>
      </c>
      <c r="E16" s="109">
        <v>377</v>
      </c>
      <c r="F16" s="112" t="s">
        <v>1448</v>
      </c>
      <c r="G16" s="109" t="s">
        <v>1107</v>
      </c>
      <c r="H16" s="117">
        <v>0</v>
      </c>
      <c r="I16" s="118">
        <v>1.67</v>
      </c>
      <c r="J16" s="118">
        <v>3.34</v>
      </c>
      <c r="K16" s="118">
        <v>3.34</v>
      </c>
      <c r="L16" s="119">
        <v>0</v>
      </c>
      <c r="M16" s="120">
        <v>333.89</v>
      </c>
      <c r="N16" s="120">
        <v>0.06</v>
      </c>
      <c r="O16" s="120">
        <v>0.06</v>
      </c>
    </row>
    <row r="17" spans="1:15" ht="12.75" x14ac:dyDescent="0.2">
      <c r="A17" s="109">
        <f t="shared" si="0"/>
        <v>267</v>
      </c>
      <c r="B17" s="108">
        <v>267</v>
      </c>
      <c r="C17" s="109" t="s">
        <v>1460</v>
      </c>
      <c r="D17" s="109">
        <v>378</v>
      </c>
      <c r="E17" s="109">
        <v>378</v>
      </c>
      <c r="F17" s="112" t="s">
        <v>1447</v>
      </c>
      <c r="G17" s="109" t="s">
        <v>1108</v>
      </c>
      <c r="H17" s="117">
        <v>6.4329999999999998</v>
      </c>
      <c r="I17" s="118">
        <v>1.19</v>
      </c>
      <c r="J17" s="118">
        <v>2.85</v>
      </c>
      <c r="K17" s="118">
        <v>2.85</v>
      </c>
      <c r="L17" s="119">
        <v>0</v>
      </c>
      <c r="M17" s="120">
        <v>334.37</v>
      </c>
      <c r="N17" s="120">
        <v>0.06</v>
      </c>
      <c r="O17" s="120">
        <v>0.06</v>
      </c>
    </row>
    <row r="18" spans="1:15" ht="12.75" x14ac:dyDescent="0.2">
      <c r="A18" s="109">
        <f t="shared" si="0"/>
        <v>268</v>
      </c>
      <c r="B18" s="108">
        <v>268</v>
      </c>
      <c r="C18" s="109" t="s">
        <v>1461</v>
      </c>
      <c r="D18" s="109">
        <v>379</v>
      </c>
      <c r="E18" s="109">
        <v>379</v>
      </c>
      <c r="F18" s="112" t="s">
        <v>1446</v>
      </c>
      <c r="G18" s="109" t="s">
        <v>638</v>
      </c>
      <c r="H18" s="117">
        <v>1.5669999999999999</v>
      </c>
      <c r="I18" s="118">
        <v>3.38</v>
      </c>
      <c r="J18" s="118">
        <v>2.29</v>
      </c>
      <c r="K18" s="118">
        <v>2.29</v>
      </c>
      <c r="L18" s="119">
        <v>0</v>
      </c>
      <c r="M18" s="120">
        <v>563.09</v>
      </c>
      <c r="N18" s="120">
        <v>0.06</v>
      </c>
      <c r="O18" s="120">
        <v>0.06</v>
      </c>
    </row>
    <row r="19" spans="1:15" ht="12.75" x14ac:dyDescent="0.2">
      <c r="A19" s="109">
        <f t="shared" si="0"/>
        <v>269</v>
      </c>
      <c r="B19" s="108">
        <v>269</v>
      </c>
      <c r="C19" s="109" t="s">
        <v>1462</v>
      </c>
      <c r="D19" s="109">
        <v>380</v>
      </c>
      <c r="E19" s="109">
        <v>380</v>
      </c>
      <c r="F19" s="112" t="s">
        <v>1445</v>
      </c>
      <c r="G19" s="109" t="s">
        <v>1110</v>
      </c>
      <c r="H19" s="117">
        <v>0.69799999999999995</v>
      </c>
      <c r="I19" s="118">
        <v>4.1900000000000004</v>
      </c>
      <c r="J19" s="118">
        <v>2.1800000000000002</v>
      </c>
      <c r="K19" s="118">
        <v>2.1800000000000002</v>
      </c>
      <c r="L19" s="119">
        <v>0</v>
      </c>
      <c r="M19" s="120">
        <v>697.78</v>
      </c>
      <c r="N19" s="120">
        <v>0.06</v>
      </c>
      <c r="O19" s="120">
        <v>0.06</v>
      </c>
    </row>
    <row r="20" spans="1:15" ht="12.75" x14ac:dyDescent="0.2">
      <c r="A20" s="109">
        <f t="shared" si="0"/>
        <v>270</v>
      </c>
      <c r="B20" s="108">
        <v>270</v>
      </c>
      <c r="C20" s="109" t="s">
        <v>1463</v>
      </c>
      <c r="D20" s="109">
        <v>381</v>
      </c>
      <c r="E20" s="109">
        <v>381</v>
      </c>
      <c r="F20" s="112" t="s">
        <v>1444</v>
      </c>
      <c r="G20" s="109" t="s">
        <v>1111</v>
      </c>
      <c r="H20" s="117">
        <v>0.13600000000000001</v>
      </c>
      <c r="I20" s="118">
        <v>1.4</v>
      </c>
      <c r="J20" s="118">
        <v>3.04</v>
      </c>
      <c r="K20" s="118">
        <v>3.04</v>
      </c>
      <c r="L20" s="119">
        <v>0</v>
      </c>
      <c r="M20" s="120">
        <v>315.08</v>
      </c>
      <c r="N20" s="120">
        <v>0.06</v>
      </c>
      <c r="O20" s="120">
        <v>0.06</v>
      </c>
    </row>
    <row r="21" spans="1:15" ht="12.75" x14ac:dyDescent="0.2">
      <c r="A21" s="109">
        <f t="shared" si="0"/>
        <v>271</v>
      </c>
      <c r="B21" s="108">
        <v>271</v>
      </c>
      <c r="C21" s="109" t="s">
        <v>1464</v>
      </c>
      <c r="D21" s="109">
        <v>382</v>
      </c>
      <c r="E21" s="109">
        <v>382</v>
      </c>
      <c r="F21" s="112" t="s">
        <v>1443</v>
      </c>
      <c r="G21" s="109" t="s">
        <v>1112</v>
      </c>
      <c r="H21" s="117">
        <v>14.198</v>
      </c>
      <c r="I21" s="118">
        <v>3.15</v>
      </c>
      <c r="J21" s="118">
        <v>2.08</v>
      </c>
      <c r="K21" s="118">
        <v>2.08</v>
      </c>
      <c r="L21" s="119">
        <v>0</v>
      </c>
      <c r="M21" s="120">
        <v>504.16</v>
      </c>
      <c r="N21" s="120">
        <v>0.06</v>
      </c>
      <c r="O21" s="120">
        <v>0.06</v>
      </c>
    </row>
    <row r="22" spans="1:15" ht="12.75" x14ac:dyDescent="0.2">
      <c r="A22" s="109">
        <f t="shared" si="0"/>
        <v>272</v>
      </c>
      <c r="B22" s="108">
        <v>272</v>
      </c>
      <c r="C22" s="109" t="s">
        <v>1465</v>
      </c>
      <c r="D22" s="109">
        <v>383</v>
      </c>
      <c r="E22" s="109">
        <v>383</v>
      </c>
      <c r="F22" s="112" t="s">
        <v>1442</v>
      </c>
      <c r="G22" s="109" t="s">
        <v>1113</v>
      </c>
      <c r="H22" s="117">
        <v>0.185</v>
      </c>
      <c r="I22" s="118">
        <v>3.13</v>
      </c>
      <c r="J22" s="118">
        <v>2.1</v>
      </c>
      <c r="K22" s="118">
        <v>2.1</v>
      </c>
      <c r="L22" s="119">
        <v>0</v>
      </c>
      <c r="M22" s="120">
        <v>313.35000000000002</v>
      </c>
      <c r="N22" s="120">
        <v>0.06</v>
      </c>
      <c r="O22" s="120">
        <v>0.06</v>
      </c>
    </row>
    <row r="23" spans="1:15" ht="12.75" x14ac:dyDescent="0.2">
      <c r="A23" s="109">
        <f t="shared" si="0"/>
        <v>273</v>
      </c>
      <c r="B23" s="108">
        <v>273</v>
      </c>
      <c r="C23" s="109" t="s">
        <v>1466</v>
      </c>
      <c r="D23" s="109">
        <v>384</v>
      </c>
      <c r="E23" s="109">
        <v>384</v>
      </c>
      <c r="F23" s="112" t="s">
        <v>1441</v>
      </c>
      <c r="G23" s="109" t="s">
        <v>1114</v>
      </c>
      <c r="H23" s="117">
        <v>0</v>
      </c>
      <c r="I23" s="118">
        <v>3.91</v>
      </c>
      <c r="J23" s="118">
        <v>3.79</v>
      </c>
      <c r="K23" s="118">
        <v>3.79</v>
      </c>
      <c r="L23" s="119">
        <v>0</v>
      </c>
      <c r="M23" s="120">
        <v>312.57</v>
      </c>
      <c r="N23" s="120">
        <v>0.06</v>
      </c>
      <c r="O23" s="120">
        <v>0.06</v>
      </c>
    </row>
    <row r="24" spans="1:15" ht="12.75" x14ac:dyDescent="0.2">
      <c r="A24" s="109">
        <f t="shared" si="0"/>
        <v>274</v>
      </c>
      <c r="B24" s="108">
        <v>274</v>
      </c>
      <c r="C24" s="109" t="s">
        <v>1467</v>
      </c>
      <c r="D24" s="109">
        <v>385</v>
      </c>
      <c r="E24" s="109">
        <v>385</v>
      </c>
      <c r="F24" s="112" t="s">
        <v>1440</v>
      </c>
      <c r="G24" s="109" t="s">
        <v>1115</v>
      </c>
      <c r="H24" s="117">
        <v>0</v>
      </c>
      <c r="I24" s="118">
        <v>7.6</v>
      </c>
      <c r="J24" s="118">
        <v>3.39</v>
      </c>
      <c r="K24" s="118">
        <v>3.39</v>
      </c>
      <c r="L24" s="119">
        <v>0</v>
      </c>
      <c r="M24" s="120">
        <v>633.29999999999995</v>
      </c>
      <c r="N24" s="120">
        <v>0.06</v>
      </c>
      <c r="O24" s="120">
        <v>0.06</v>
      </c>
    </row>
    <row r="25" spans="1:15" ht="12.75" x14ac:dyDescent="0.2">
      <c r="A25" s="109">
        <f t="shared" si="0"/>
        <v>600</v>
      </c>
      <c r="B25" s="108">
        <v>600</v>
      </c>
      <c r="C25" s="109" t="s">
        <v>1468</v>
      </c>
      <c r="D25" s="109">
        <v>601</v>
      </c>
      <c r="E25" s="109">
        <v>601</v>
      </c>
      <c r="F25" s="112" t="s">
        <v>1439</v>
      </c>
      <c r="G25" s="109" t="s">
        <v>1116</v>
      </c>
      <c r="H25" s="117">
        <v>1.946</v>
      </c>
      <c r="I25" s="118">
        <v>108.14</v>
      </c>
      <c r="J25" s="118">
        <v>4.43</v>
      </c>
      <c r="K25" s="118">
        <v>4.43</v>
      </c>
      <c r="L25" s="119">
        <v>0</v>
      </c>
      <c r="M25" s="120">
        <v>0</v>
      </c>
      <c r="N25" s="120">
        <v>0</v>
      </c>
      <c r="O25" s="120">
        <v>0</v>
      </c>
    </row>
    <row r="26" spans="1:15" ht="12.75" x14ac:dyDescent="0.2">
      <c r="A26" s="109">
        <f t="shared" si="0"/>
        <v>607</v>
      </c>
      <c r="B26" s="108">
        <v>607</v>
      </c>
      <c r="C26" s="109" t="s">
        <v>1469</v>
      </c>
      <c r="D26" s="109">
        <v>789</v>
      </c>
      <c r="E26" s="109">
        <v>789</v>
      </c>
      <c r="F26" s="112" t="s">
        <v>1438</v>
      </c>
      <c r="G26" s="109" t="s">
        <v>1117</v>
      </c>
      <c r="H26" s="117">
        <v>5.0999999999999997E-2</v>
      </c>
      <c r="I26" s="118">
        <v>5.39</v>
      </c>
      <c r="J26" s="118">
        <v>2.12</v>
      </c>
      <c r="K26" s="118">
        <v>2.12</v>
      </c>
      <c r="L26" s="119">
        <v>0</v>
      </c>
      <c r="M26" s="120">
        <v>528.64</v>
      </c>
      <c r="N26" s="120">
        <v>0.06</v>
      </c>
      <c r="O26" s="120">
        <v>0.06</v>
      </c>
    </row>
    <row r="27" spans="1:15" ht="12.75" x14ac:dyDescent="0.2">
      <c r="A27" s="109">
        <f t="shared" si="0"/>
        <v>608</v>
      </c>
      <c r="B27" s="108">
        <v>608</v>
      </c>
      <c r="C27" s="109" t="s">
        <v>1470</v>
      </c>
      <c r="D27" s="109">
        <v>791</v>
      </c>
      <c r="E27" s="109">
        <v>791</v>
      </c>
      <c r="F27" s="112" t="s">
        <v>1437</v>
      </c>
      <c r="G27" s="109" t="s">
        <v>1118</v>
      </c>
      <c r="H27" s="117">
        <v>3.4260000000000002</v>
      </c>
      <c r="I27" s="118">
        <v>0.81</v>
      </c>
      <c r="J27" s="118">
        <v>1.4</v>
      </c>
      <c r="K27" s="118">
        <v>1.4</v>
      </c>
      <c r="L27" s="119">
        <v>-3.6259999999999999</v>
      </c>
      <c r="M27" s="120">
        <v>325.58999999999997</v>
      </c>
      <c r="N27" s="120">
        <v>0.06</v>
      </c>
      <c r="O27" s="120">
        <v>0.06</v>
      </c>
    </row>
    <row r="28" spans="1:15" ht="12.75" x14ac:dyDescent="0.2">
      <c r="A28" s="109">
        <f t="shared" si="0"/>
        <v>609</v>
      </c>
      <c r="B28" s="108">
        <v>609</v>
      </c>
      <c r="C28" s="109" t="s">
        <v>1471</v>
      </c>
      <c r="D28" s="109">
        <v>902</v>
      </c>
      <c r="E28" s="109">
        <v>902</v>
      </c>
      <c r="F28" s="112" t="s">
        <v>1436</v>
      </c>
      <c r="G28" s="109" t="s">
        <v>646</v>
      </c>
      <c r="H28" s="117">
        <v>10.388</v>
      </c>
      <c r="I28" s="118">
        <v>2.08</v>
      </c>
      <c r="J28" s="118">
        <v>3.57</v>
      </c>
      <c r="K28" s="118">
        <v>3.57</v>
      </c>
      <c r="L28" s="119">
        <v>0</v>
      </c>
      <c r="M28" s="120">
        <v>333.48</v>
      </c>
      <c r="N28" s="120">
        <v>0.06</v>
      </c>
      <c r="O28" s="120">
        <v>0.06</v>
      </c>
    </row>
    <row r="29" spans="1:15" ht="12.75" x14ac:dyDescent="0.2">
      <c r="A29" s="109">
        <f t="shared" si="0"/>
        <v>612</v>
      </c>
      <c r="B29" s="108">
        <v>612</v>
      </c>
      <c r="C29" s="109" t="s">
        <v>1472</v>
      </c>
      <c r="D29" s="109">
        <v>765</v>
      </c>
      <c r="E29" s="109">
        <v>765</v>
      </c>
      <c r="F29" s="112" t="s">
        <v>1435</v>
      </c>
      <c r="G29" s="109" t="s">
        <v>647</v>
      </c>
      <c r="H29" s="117">
        <v>7.9000000000000001E-2</v>
      </c>
      <c r="I29" s="118">
        <v>74.36</v>
      </c>
      <c r="J29" s="118">
        <v>1.58</v>
      </c>
      <c r="K29" s="118">
        <v>1.58</v>
      </c>
      <c r="L29" s="119">
        <v>-0.73899999999999999</v>
      </c>
      <c r="M29" s="120">
        <v>961.77</v>
      </c>
      <c r="N29" s="120">
        <v>0.06</v>
      </c>
      <c r="O29" s="120">
        <v>0.06</v>
      </c>
    </row>
    <row r="30" spans="1:15" ht="12.75" x14ac:dyDescent="0.2">
      <c r="A30" s="109">
        <f t="shared" si="0"/>
        <v>613</v>
      </c>
      <c r="B30" s="108">
        <v>613</v>
      </c>
      <c r="C30" s="109" t="s">
        <v>1473</v>
      </c>
      <c r="D30" s="109">
        <v>766</v>
      </c>
      <c r="E30" s="109">
        <v>766</v>
      </c>
      <c r="F30" s="112" t="s">
        <v>1434</v>
      </c>
      <c r="G30" s="109" t="s">
        <v>648</v>
      </c>
      <c r="H30" s="117">
        <v>0</v>
      </c>
      <c r="I30" s="118">
        <v>1.45</v>
      </c>
      <c r="J30" s="118">
        <v>1.66</v>
      </c>
      <c r="K30" s="118">
        <v>1.66</v>
      </c>
      <c r="L30" s="119">
        <v>0</v>
      </c>
      <c r="M30" s="120">
        <v>176.99</v>
      </c>
      <c r="N30" s="120">
        <v>0.06</v>
      </c>
      <c r="O30" s="120">
        <v>0.06</v>
      </c>
    </row>
    <row r="31" spans="1:15" ht="12.75" x14ac:dyDescent="0.2">
      <c r="A31" s="109">
        <f t="shared" si="0"/>
        <v>614</v>
      </c>
      <c r="B31" s="108">
        <v>614</v>
      </c>
      <c r="C31" s="109">
        <v>2200030511311</v>
      </c>
      <c r="D31" s="109">
        <v>767</v>
      </c>
      <c r="E31" s="109">
        <v>767</v>
      </c>
      <c r="F31" s="112" t="s">
        <v>1433</v>
      </c>
      <c r="G31" s="109" t="s">
        <v>649</v>
      </c>
      <c r="H31" s="117">
        <v>1.91</v>
      </c>
      <c r="I31" s="118">
        <v>7.76</v>
      </c>
      <c r="J31" s="118">
        <v>2.87</v>
      </c>
      <c r="K31" s="118">
        <v>2.87</v>
      </c>
      <c r="L31" s="119">
        <v>0</v>
      </c>
      <c r="M31" s="120">
        <v>0</v>
      </c>
      <c r="N31" s="120">
        <v>0</v>
      </c>
      <c r="O31" s="120">
        <v>0</v>
      </c>
    </row>
    <row r="32" spans="1:15" ht="12.75" x14ac:dyDescent="0.2">
      <c r="A32" s="109">
        <f t="shared" si="0"/>
        <v>615</v>
      </c>
      <c r="B32" s="108">
        <v>615</v>
      </c>
      <c r="C32" s="109" t="s">
        <v>1474</v>
      </c>
      <c r="D32" s="109">
        <v>768</v>
      </c>
      <c r="E32" s="109">
        <v>768</v>
      </c>
      <c r="F32" s="112" t="s">
        <v>1432</v>
      </c>
      <c r="G32" s="109" t="s">
        <v>1119</v>
      </c>
      <c r="H32" s="117">
        <v>0</v>
      </c>
      <c r="I32" s="118">
        <v>29.11</v>
      </c>
      <c r="J32" s="118">
        <v>1.61</v>
      </c>
      <c r="K32" s="118">
        <v>1.61</v>
      </c>
      <c r="L32" s="119">
        <v>0</v>
      </c>
      <c r="M32" s="120">
        <v>0</v>
      </c>
      <c r="N32" s="120">
        <v>0</v>
      </c>
      <c r="O32" s="120">
        <v>0</v>
      </c>
    </row>
    <row r="33" spans="1:15" ht="12.75" x14ac:dyDescent="0.2">
      <c r="A33" s="109">
        <f t="shared" si="0"/>
        <v>616</v>
      </c>
      <c r="B33" s="108">
        <v>616</v>
      </c>
      <c r="C33" s="109" t="s">
        <v>1475</v>
      </c>
      <c r="D33" s="109">
        <v>769</v>
      </c>
      <c r="E33" s="109">
        <v>769</v>
      </c>
      <c r="F33" s="112" t="s">
        <v>1431</v>
      </c>
      <c r="G33" s="109" t="s">
        <v>1120</v>
      </c>
      <c r="H33" s="117">
        <v>0</v>
      </c>
      <c r="I33" s="118">
        <v>0</v>
      </c>
      <c r="J33" s="118">
        <v>1.6</v>
      </c>
      <c r="K33" s="118">
        <v>1.6</v>
      </c>
      <c r="L33" s="119">
        <v>0</v>
      </c>
      <c r="M33" s="120">
        <v>0</v>
      </c>
      <c r="N33" s="120">
        <v>0</v>
      </c>
      <c r="O33" s="120">
        <v>0</v>
      </c>
    </row>
    <row r="34" spans="1:15" ht="12.75" x14ac:dyDescent="0.2">
      <c r="A34" s="109">
        <f t="shared" si="0"/>
        <v>617</v>
      </c>
      <c r="B34" s="108">
        <v>617</v>
      </c>
      <c r="C34" s="109">
        <v>2200030109831</v>
      </c>
      <c r="D34" s="109">
        <v>770</v>
      </c>
      <c r="E34" s="109">
        <v>770</v>
      </c>
      <c r="F34" s="112">
        <v>2200031823558</v>
      </c>
      <c r="G34" s="109" t="s">
        <v>652</v>
      </c>
      <c r="H34" s="117">
        <v>0.84499999999999997</v>
      </c>
      <c r="I34" s="118">
        <v>11.33</v>
      </c>
      <c r="J34" s="118">
        <v>1.78</v>
      </c>
      <c r="K34" s="118">
        <v>1.78</v>
      </c>
      <c r="L34" s="119">
        <v>0</v>
      </c>
      <c r="M34" s="120">
        <v>0</v>
      </c>
      <c r="N34" s="120">
        <v>0</v>
      </c>
      <c r="O34" s="120">
        <v>0</v>
      </c>
    </row>
    <row r="35" spans="1:15" ht="12.75" x14ac:dyDescent="0.2">
      <c r="A35" s="109">
        <f t="shared" si="0"/>
        <v>619</v>
      </c>
      <c r="B35" s="108">
        <v>619</v>
      </c>
      <c r="C35" s="109">
        <v>2200030112133</v>
      </c>
      <c r="D35" s="109">
        <v>775</v>
      </c>
      <c r="E35" s="109">
        <v>775</v>
      </c>
      <c r="F35" s="112" t="s">
        <v>1430</v>
      </c>
      <c r="G35" s="109" t="s">
        <v>1121</v>
      </c>
      <c r="H35" s="117">
        <v>1.849</v>
      </c>
      <c r="I35" s="118">
        <v>8.19</v>
      </c>
      <c r="J35" s="118">
        <v>1.82</v>
      </c>
      <c r="K35" s="118">
        <v>1.82</v>
      </c>
      <c r="L35" s="119">
        <v>0</v>
      </c>
      <c r="M35" s="120">
        <v>0</v>
      </c>
      <c r="N35" s="120">
        <v>0</v>
      </c>
      <c r="O35" s="120">
        <v>0</v>
      </c>
    </row>
    <row r="36" spans="1:15" ht="12.75" x14ac:dyDescent="0.2">
      <c r="A36" s="109">
        <f t="shared" si="0"/>
        <v>620</v>
      </c>
      <c r="B36" s="108">
        <v>620</v>
      </c>
      <c r="C36" s="109" t="s">
        <v>1476</v>
      </c>
      <c r="D36" s="109">
        <v>723</v>
      </c>
      <c r="E36" s="109">
        <v>723</v>
      </c>
      <c r="F36" s="112">
        <v>2200042334148</v>
      </c>
      <c r="G36" s="109" t="s">
        <v>1122</v>
      </c>
      <c r="H36" s="117">
        <v>2.6850000000000001</v>
      </c>
      <c r="I36" s="118">
        <v>1121.6300000000001</v>
      </c>
      <c r="J36" s="118">
        <v>3.61</v>
      </c>
      <c r="K36" s="118">
        <v>3.61</v>
      </c>
      <c r="L36" s="119">
        <v>-2.7629999999999999</v>
      </c>
      <c r="M36" s="120">
        <v>1126.96</v>
      </c>
      <c r="N36" s="120">
        <v>0.06</v>
      </c>
      <c r="O36" s="120">
        <v>0.06</v>
      </c>
    </row>
    <row r="37" spans="1:15" ht="12.75" x14ac:dyDescent="0.2">
      <c r="A37" s="109">
        <f t="shared" si="0"/>
        <v>623</v>
      </c>
      <c r="B37" s="108">
        <v>623</v>
      </c>
      <c r="C37" s="109" t="s">
        <v>1477</v>
      </c>
      <c r="D37" s="109">
        <v>748</v>
      </c>
      <c r="E37" s="109">
        <v>748</v>
      </c>
      <c r="F37" s="112" t="s">
        <v>1477</v>
      </c>
      <c r="G37" s="109" t="s">
        <v>1123</v>
      </c>
      <c r="H37" s="117">
        <v>0</v>
      </c>
      <c r="I37" s="118">
        <v>23.31</v>
      </c>
      <c r="J37" s="118">
        <v>2.37</v>
      </c>
      <c r="K37" s="118">
        <v>2.37</v>
      </c>
      <c r="L37" s="119">
        <v>0</v>
      </c>
      <c r="M37" s="120">
        <v>2267.63</v>
      </c>
      <c r="N37" s="120">
        <v>0.06</v>
      </c>
      <c r="O37" s="120">
        <v>0.06</v>
      </c>
    </row>
    <row r="38" spans="1:15" ht="12.75" x14ac:dyDescent="0.2">
      <c r="A38" s="109">
        <f t="shared" si="0"/>
        <v>624</v>
      </c>
      <c r="B38" s="108">
        <v>624</v>
      </c>
      <c r="C38" s="109" t="s">
        <v>1478</v>
      </c>
      <c r="D38" s="109">
        <v>747</v>
      </c>
      <c r="E38" s="109">
        <v>747</v>
      </c>
      <c r="F38" s="112">
        <v>2200041804446</v>
      </c>
      <c r="G38" s="109" t="s">
        <v>1124</v>
      </c>
      <c r="H38" s="117">
        <v>14.563000000000001</v>
      </c>
      <c r="I38" s="118">
        <v>5.63</v>
      </c>
      <c r="J38" s="118">
        <v>1.56</v>
      </c>
      <c r="K38" s="118">
        <v>1.56</v>
      </c>
      <c r="L38" s="119">
        <v>0</v>
      </c>
      <c r="M38" s="120">
        <v>337.57</v>
      </c>
      <c r="N38" s="120">
        <v>0.06</v>
      </c>
      <c r="O38" s="120">
        <v>0.06</v>
      </c>
    </row>
    <row r="39" spans="1:15" ht="12.75" x14ac:dyDescent="0.2">
      <c r="A39" s="109">
        <f t="shared" si="0"/>
        <v>625</v>
      </c>
      <c r="B39" s="108">
        <v>625</v>
      </c>
      <c r="C39" s="109" t="s">
        <v>1479</v>
      </c>
      <c r="D39" s="109">
        <v>741</v>
      </c>
      <c r="E39" s="109">
        <v>741</v>
      </c>
      <c r="F39" s="112" t="s">
        <v>1429</v>
      </c>
      <c r="G39" s="109" t="s">
        <v>658</v>
      </c>
      <c r="H39" s="117">
        <v>4.8000000000000001E-2</v>
      </c>
      <c r="I39" s="118">
        <v>6.59</v>
      </c>
      <c r="J39" s="118">
        <v>2.68</v>
      </c>
      <c r="K39" s="118">
        <v>2.68</v>
      </c>
      <c r="L39" s="119">
        <v>0</v>
      </c>
      <c r="M39" s="120">
        <v>0</v>
      </c>
      <c r="N39" s="120">
        <v>0</v>
      </c>
      <c r="O39" s="120">
        <v>0</v>
      </c>
    </row>
    <row r="40" spans="1:15" ht="12.75" x14ac:dyDescent="0.2">
      <c r="A40" s="109">
        <f t="shared" si="0"/>
        <v>626</v>
      </c>
      <c r="B40" s="108">
        <v>626</v>
      </c>
      <c r="C40" s="109">
        <v>2200040571113</v>
      </c>
      <c r="D40" s="109">
        <v>752</v>
      </c>
      <c r="E40" s="109">
        <v>752</v>
      </c>
      <c r="F40" s="112" t="s">
        <v>1428</v>
      </c>
      <c r="G40" s="109" t="s">
        <v>1125</v>
      </c>
      <c r="H40" s="117">
        <v>0.58099999999999996</v>
      </c>
      <c r="I40" s="118">
        <v>12.89</v>
      </c>
      <c r="J40" s="118">
        <v>1.57</v>
      </c>
      <c r="K40" s="118">
        <v>1.57</v>
      </c>
      <c r="L40" s="119">
        <v>-0.52900000000000003</v>
      </c>
      <c r="M40" s="120">
        <v>189.05</v>
      </c>
      <c r="N40" s="120">
        <v>0.06</v>
      </c>
      <c r="O40" s="120">
        <v>0.06</v>
      </c>
    </row>
    <row r="41" spans="1:15" ht="12.75" x14ac:dyDescent="0.2">
      <c r="A41" s="109">
        <f t="shared" si="0"/>
        <v>627</v>
      </c>
      <c r="B41" s="108">
        <v>627</v>
      </c>
      <c r="C41" s="109" t="s">
        <v>1480</v>
      </c>
      <c r="D41" s="109">
        <v>753</v>
      </c>
      <c r="E41" s="109">
        <v>753</v>
      </c>
      <c r="F41" s="112" t="s">
        <v>1427</v>
      </c>
      <c r="G41" s="109" t="s">
        <v>1126</v>
      </c>
      <c r="H41" s="117">
        <v>3.4319999999999999</v>
      </c>
      <c r="I41" s="118">
        <v>11.42</v>
      </c>
      <c r="J41" s="118">
        <v>1.47</v>
      </c>
      <c r="K41" s="118">
        <v>1.47</v>
      </c>
      <c r="L41" s="119">
        <v>-3.8260000000000001</v>
      </c>
      <c r="M41" s="120">
        <v>342.47</v>
      </c>
      <c r="N41" s="120">
        <v>0.06</v>
      </c>
      <c r="O41" s="120">
        <v>0.06</v>
      </c>
    </row>
    <row r="42" spans="1:15" ht="12.75" x14ac:dyDescent="0.2">
      <c r="A42" s="109">
        <f t="shared" si="0"/>
        <v>628</v>
      </c>
      <c r="B42" s="108">
        <v>628</v>
      </c>
      <c r="C42" s="109">
        <v>2200041957685</v>
      </c>
      <c r="D42" s="109">
        <v>754</v>
      </c>
      <c r="E42" s="109">
        <v>754</v>
      </c>
      <c r="F42" s="112" t="s">
        <v>1426</v>
      </c>
      <c r="G42" s="109" t="s">
        <v>661</v>
      </c>
      <c r="H42" s="117">
        <v>0</v>
      </c>
      <c r="I42" s="118">
        <v>64.67</v>
      </c>
      <c r="J42" s="118">
        <v>2.36</v>
      </c>
      <c r="K42" s="118">
        <v>2.36</v>
      </c>
      <c r="L42" s="119">
        <v>0</v>
      </c>
      <c r="M42" s="120">
        <v>329.84</v>
      </c>
      <c r="N42" s="120">
        <v>0.06</v>
      </c>
      <c r="O42" s="120">
        <v>0.06</v>
      </c>
    </row>
    <row r="43" spans="1:15" ht="12.75" x14ac:dyDescent="0.2">
      <c r="A43" s="109">
        <f t="shared" si="0"/>
        <v>629</v>
      </c>
      <c r="B43" s="108">
        <v>629</v>
      </c>
      <c r="C43" s="109" t="s">
        <v>1481</v>
      </c>
      <c r="D43" s="109">
        <v>764</v>
      </c>
      <c r="E43" s="109">
        <v>764</v>
      </c>
      <c r="F43" s="112" t="s">
        <v>1425</v>
      </c>
      <c r="G43" s="109" t="s">
        <v>662</v>
      </c>
      <c r="H43" s="117">
        <v>0.55400000000000005</v>
      </c>
      <c r="I43" s="118">
        <v>3.39</v>
      </c>
      <c r="J43" s="118">
        <v>2.3199999999999998</v>
      </c>
      <c r="K43" s="118">
        <v>2.3199999999999998</v>
      </c>
      <c r="L43" s="119">
        <v>0</v>
      </c>
      <c r="M43" s="120">
        <v>0</v>
      </c>
      <c r="N43" s="120">
        <v>0</v>
      </c>
      <c r="O43" s="120">
        <v>0</v>
      </c>
    </row>
    <row r="44" spans="1:15" ht="12.75" x14ac:dyDescent="0.2">
      <c r="A44" s="109">
        <f t="shared" si="0"/>
        <v>632</v>
      </c>
      <c r="B44" s="108">
        <v>632</v>
      </c>
      <c r="C44" s="109" t="s">
        <v>1482</v>
      </c>
      <c r="D44" s="109">
        <v>757</v>
      </c>
      <c r="E44" s="109">
        <v>757</v>
      </c>
      <c r="F44" s="112" t="s">
        <v>1424</v>
      </c>
      <c r="G44" s="109" t="s">
        <v>1127</v>
      </c>
      <c r="H44" s="117">
        <v>1.573</v>
      </c>
      <c r="I44" s="118">
        <v>30.02</v>
      </c>
      <c r="J44" s="118">
        <v>1.39</v>
      </c>
      <c r="K44" s="118">
        <v>1.39</v>
      </c>
      <c r="L44" s="119">
        <v>-0.58499999999999996</v>
      </c>
      <c r="M44" s="120">
        <v>157.61000000000001</v>
      </c>
      <c r="N44" s="120">
        <v>0.06</v>
      </c>
      <c r="O44" s="120">
        <v>0.06</v>
      </c>
    </row>
    <row r="45" spans="1:15" ht="12.75" x14ac:dyDescent="0.2">
      <c r="A45" s="109">
        <f t="shared" si="0"/>
        <v>633</v>
      </c>
      <c r="B45" s="108">
        <v>633</v>
      </c>
      <c r="C45" s="109" t="s">
        <v>1483</v>
      </c>
      <c r="D45" s="109">
        <v>758</v>
      </c>
      <c r="E45" s="109">
        <v>758</v>
      </c>
      <c r="F45" s="112" t="s">
        <v>1423</v>
      </c>
      <c r="G45" s="109" t="s">
        <v>1128</v>
      </c>
      <c r="H45" s="117">
        <v>6.4189999999999996</v>
      </c>
      <c r="I45" s="118">
        <v>5.46</v>
      </c>
      <c r="J45" s="118">
        <v>2.1</v>
      </c>
      <c r="K45" s="118">
        <v>2.1</v>
      </c>
      <c r="L45" s="119">
        <v>0</v>
      </c>
      <c r="M45" s="120">
        <v>311.92</v>
      </c>
      <c r="N45" s="120">
        <v>0.06</v>
      </c>
      <c r="O45" s="120">
        <v>0.06</v>
      </c>
    </row>
    <row r="46" spans="1:15" ht="12.75" x14ac:dyDescent="0.2">
      <c r="A46" s="109">
        <f t="shared" si="0"/>
        <v>634</v>
      </c>
      <c r="B46" s="108">
        <v>634</v>
      </c>
      <c r="C46" s="109" t="s">
        <v>1484</v>
      </c>
      <c r="D46" s="109">
        <v>760</v>
      </c>
      <c r="E46" s="109">
        <v>760</v>
      </c>
      <c r="F46" s="112" t="s">
        <v>1422</v>
      </c>
      <c r="G46" s="109" t="s">
        <v>665</v>
      </c>
      <c r="H46" s="117">
        <v>8.9350000000000005</v>
      </c>
      <c r="I46" s="118">
        <v>15.65</v>
      </c>
      <c r="J46" s="118">
        <v>1.89</v>
      </c>
      <c r="K46" s="118">
        <v>1.89</v>
      </c>
      <c r="L46" s="119">
        <v>-10.352</v>
      </c>
      <c r="M46" s="120">
        <v>313.04000000000002</v>
      </c>
      <c r="N46" s="120">
        <v>0.06</v>
      </c>
      <c r="O46" s="120">
        <v>0.06</v>
      </c>
    </row>
    <row r="47" spans="1:15" ht="12.75" x14ac:dyDescent="0.2">
      <c r="A47" s="109">
        <f t="shared" si="0"/>
        <v>635</v>
      </c>
      <c r="B47" s="108">
        <v>635</v>
      </c>
      <c r="C47" s="109">
        <v>2200041845860</v>
      </c>
      <c r="D47" s="109">
        <v>761</v>
      </c>
      <c r="E47" s="109">
        <v>761</v>
      </c>
      <c r="F47" s="112" t="s">
        <v>1421</v>
      </c>
      <c r="G47" s="109" t="s">
        <v>666</v>
      </c>
      <c r="H47" s="117">
        <v>1.329</v>
      </c>
      <c r="I47" s="118">
        <v>16.84</v>
      </c>
      <c r="J47" s="118">
        <v>2.2200000000000002</v>
      </c>
      <c r="K47" s="118">
        <v>2.2200000000000002</v>
      </c>
      <c r="L47" s="119">
        <v>0</v>
      </c>
      <c r="M47" s="120">
        <v>1346.84</v>
      </c>
      <c r="N47" s="120">
        <v>0.06</v>
      </c>
      <c r="O47" s="120">
        <v>0.06</v>
      </c>
    </row>
    <row r="48" spans="1:15" ht="12.75" x14ac:dyDescent="0.2">
      <c r="A48" s="109">
        <f t="shared" si="0"/>
        <v>636</v>
      </c>
      <c r="B48" s="108">
        <v>636</v>
      </c>
      <c r="C48" s="109" t="s">
        <v>1485</v>
      </c>
      <c r="D48" s="109">
        <v>762</v>
      </c>
      <c r="E48" s="109">
        <v>762</v>
      </c>
      <c r="F48" s="112" t="s">
        <v>1420</v>
      </c>
      <c r="G48" s="109" t="s">
        <v>667</v>
      </c>
      <c r="H48" s="117">
        <v>1.8720000000000001</v>
      </c>
      <c r="I48" s="118">
        <v>3.77</v>
      </c>
      <c r="J48" s="118">
        <v>2.2799999999999998</v>
      </c>
      <c r="K48" s="118">
        <v>2.2799999999999998</v>
      </c>
      <c r="L48" s="119">
        <v>0</v>
      </c>
      <c r="M48" s="120">
        <v>347.06</v>
      </c>
      <c r="N48" s="120">
        <v>0.06</v>
      </c>
      <c r="O48" s="120">
        <v>0.06</v>
      </c>
    </row>
    <row r="49" spans="1:15" ht="12.75" x14ac:dyDescent="0.2">
      <c r="A49" s="109">
        <f t="shared" si="0"/>
        <v>637</v>
      </c>
      <c r="B49" s="108">
        <v>637</v>
      </c>
      <c r="C49" s="109">
        <v>2200041930489</v>
      </c>
      <c r="D49" s="109">
        <v>763</v>
      </c>
      <c r="E49" s="109">
        <v>763</v>
      </c>
      <c r="F49" s="112" t="s">
        <v>1419</v>
      </c>
      <c r="G49" s="109" t="s">
        <v>668</v>
      </c>
      <c r="H49" s="117">
        <v>0</v>
      </c>
      <c r="I49" s="118">
        <v>259.06</v>
      </c>
      <c r="J49" s="118">
        <v>1.86</v>
      </c>
      <c r="K49" s="118">
        <v>1.86</v>
      </c>
      <c r="L49" s="119">
        <v>0</v>
      </c>
      <c r="M49" s="120">
        <v>22497.24</v>
      </c>
      <c r="N49" s="120">
        <v>0.06</v>
      </c>
      <c r="O49" s="120">
        <v>0.06</v>
      </c>
    </row>
    <row r="50" spans="1:15" ht="12.75" x14ac:dyDescent="0.2">
      <c r="A50" s="109">
        <f t="shared" si="0"/>
        <v>639</v>
      </c>
      <c r="B50" s="108">
        <v>639</v>
      </c>
      <c r="C50" s="109" t="s">
        <v>1486</v>
      </c>
      <c r="D50" s="109">
        <v>724</v>
      </c>
      <c r="E50" s="109">
        <v>724</v>
      </c>
      <c r="F50" s="112" t="s">
        <v>1418</v>
      </c>
      <c r="G50" s="109" t="s">
        <v>669</v>
      </c>
      <c r="H50" s="117">
        <v>1.869</v>
      </c>
      <c r="I50" s="118">
        <v>1.58</v>
      </c>
      <c r="J50" s="118">
        <v>2.11</v>
      </c>
      <c r="K50" s="118">
        <v>2.11</v>
      </c>
      <c r="L50" s="119">
        <v>0</v>
      </c>
      <c r="M50" s="120">
        <v>456.61</v>
      </c>
      <c r="N50" s="120">
        <v>0.06</v>
      </c>
      <c r="O50" s="120">
        <v>0.06</v>
      </c>
    </row>
    <row r="51" spans="1:15" ht="25.5" x14ac:dyDescent="0.2">
      <c r="A51" s="109">
        <f t="shared" si="0"/>
        <v>640</v>
      </c>
      <c r="B51" s="108">
        <v>640</v>
      </c>
      <c r="C51" s="109" t="s">
        <v>1487</v>
      </c>
      <c r="D51" s="109"/>
      <c r="E51" s="109"/>
      <c r="F51" s="112"/>
      <c r="G51" s="109" t="s">
        <v>1129</v>
      </c>
      <c r="H51" s="117">
        <v>1.927</v>
      </c>
      <c r="I51" s="118">
        <v>3566.65</v>
      </c>
      <c r="J51" s="118">
        <v>1.55</v>
      </c>
      <c r="K51" s="118">
        <v>1.55</v>
      </c>
      <c r="L51" s="119">
        <v>0</v>
      </c>
      <c r="M51" s="120">
        <v>0</v>
      </c>
      <c r="N51" s="120">
        <v>0</v>
      </c>
      <c r="O51" s="120">
        <v>0</v>
      </c>
    </row>
    <row r="52" spans="1:15" ht="12.75" x14ac:dyDescent="0.2">
      <c r="A52" s="109">
        <f t="shared" si="0"/>
        <v>642</v>
      </c>
      <c r="B52" s="108">
        <v>642</v>
      </c>
      <c r="C52" s="109" t="s">
        <v>1488</v>
      </c>
      <c r="D52" s="109">
        <v>725</v>
      </c>
      <c r="E52" s="109">
        <v>725</v>
      </c>
      <c r="F52" s="112" t="s">
        <v>1417</v>
      </c>
      <c r="G52" s="109" t="s">
        <v>1130</v>
      </c>
      <c r="H52" s="117">
        <v>1.77</v>
      </c>
      <c r="I52" s="118">
        <v>7.21</v>
      </c>
      <c r="J52" s="118">
        <v>1.52</v>
      </c>
      <c r="K52" s="118">
        <v>1.52</v>
      </c>
      <c r="L52" s="119">
        <v>0</v>
      </c>
      <c r="M52" s="120">
        <v>720.71</v>
      </c>
      <c r="N52" s="120">
        <v>0.06</v>
      </c>
      <c r="O52" s="120">
        <v>0.06</v>
      </c>
    </row>
    <row r="53" spans="1:15" ht="12.75" x14ac:dyDescent="0.2">
      <c r="A53" s="109">
        <f t="shared" si="0"/>
        <v>643</v>
      </c>
      <c r="B53" s="108">
        <v>643</v>
      </c>
      <c r="C53" s="109" t="s">
        <v>1489</v>
      </c>
      <c r="D53" s="109">
        <v>726</v>
      </c>
      <c r="E53" s="109">
        <v>726</v>
      </c>
      <c r="F53" s="112" t="s">
        <v>1416</v>
      </c>
      <c r="G53" s="109" t="s">
        <v>1131</v>
      </c>
      <c r="H53" s="117">
        <v>1.831</v>
      </c>
      <c r="I53" s="118">
        <v>2.33</v>
      </c>
      <c r="J53" s="118">
        <v>3.01</v>
      </c>
      <c r="K53" s="118">
        <v>3.01</v>
      </c>
      <c r="L53" s="119">
        <v>0</v>
      </c>
      <c r="M53" s="120">
        <v>323.69</v>
      </c>
      <c r="N53" s="120">
        <v>0.06</v>
      </c>
      <c r="O53" s="120">
        <v>0.06</v>
      </c>
    </row>
    <row r="54" spans="1:15" ht="12.75" x14ac:dyDescent="0.2">
      <c r="A54" s="109">
        <f t="shared" si="0"/>
        <v>644</v>
      </c>
      <c r="B54" s="108">
        <v>644</v>
      </c>
      <c r="C54" s="109" t="s">
        <v>1490</v>
      </c>
      <c r="D54" s="109">
        <v>727</v>
      </c>
      <c r="E54" s="109">
        <v>727</v>
      </c>
      <c r="F54" s="112" t="s">
        <v>1415</v>
      </c>
      <c r="G54" s="109" t="s">
        <v>1132</v>
      </c>
      <c r="H54" s="117">
        <v>14.227</v>
      </c>
      <c r="I54" s="118">
        <v>2.37</v>
      </c>
      <c r="J54" s="118">
        <v>3.19</v>
      </c>
      <c r="K54" s="118">
        <v>3.19</v>
      </c>
      <c r="L54" s="119">
        <v>0</v>
      </c>
      <c r="M54" s="120">
        <v>329.37</v>
      </c>
      <c r="N54" s="120">
        <v>0.06</v>
      </c>
      <c r="O54" s="120">
        <v>0.06</v>
      </c>
    </row>
    <row r="55" spans="1:15" ht="12.75" x14ac:dyDescent="0.2">
      <c r="A55" s="109">
        <f t="shared" si="0"/>
        <v>645</v>
      </c>
      <c r="B55" s="108">
        <v>645</v>
      </c>
      <c r="C55" s="109" t="s">
        <v>1491</v>
      </c>
      <c r="D55" s="109">
        <v>728</v>
      </c>
      <c r="E55" s="109">
        <v>728</v>
      </c>
      <c r="F55" s="112" t="s">
        <v>1414</v>
      </c>
      <c r="G55" s="109" t="s">
        <v>1133</v>
      </c>
      <c r="H55" s="117">
        <v>0.55700000000000005</v>
      </c>
      <c r="I55" s="118">
        <v>9.8000000000000007</v>
      </c>
      <c r="J55" s="118">
        <v>2.59</v>
      </c>
      <c r="K55" s="118">
        <v>2.59</v>
      </c>
      <c r="L55" s="119">
        <v>0</v>
      </c>
      <c r="M55" s="120">
        <v>783.77</v>
      </c>
      <c r="N55" s="120">
        <v>0.06</v>
      </c>
      <c r="O55" s="120">
        <v>0.06</v>
      </c>
    </row>
    <row r="56" spans="1:15" ht="12.75" x14ac:dyDescent="0.2">
      <c r="A56" s="109">
        <f t="shared" si="0"/>
        <v>647</v>
      </c>
      <c r="B56" s="108">
        <v>647</v>
      </c>
      <c r="C56" s="109" t="s">
        <v>1492</v>
      </c>
      <c r="D56" s="109">
        <v>732</v>
      </c>
      <c r="E56" s="109">
        <v>732</v>
      </c>
      <c r="F56" s="112" t="s">
        <v>1413</v>
      </c>
      <c r="G56" s="109" t="s">
        <v>1134</v>
      </c>
      <c r="H56" s="117">
        <v>0.29299999999999998</v>
      </c>
      <c r="I56" s="118">
        <v>2.31</v>
      </c>
      <c r="J56" s="118">
        <v>3.6</v>
      </c>
      <c r="K56" s="118">
        <v>3.6</v>
      </c>
      <c r="L56" s="119">
        <v>0</v>
      </c>
      <c r="M56" s="120">
        <v>329.82</v>
      </c>
      <c r="N56" s="120">
        <v>0.06</v>
      </c>
      <c r="O56" s="120">
        <v>0.06</v>
      </c>
    </row>
    <row r="57" spans="1:15" ht="12.75" x14ac:dyDescent="0.2">
      <c r="A57" s="109">
        <f t="shared" si="0"/>
        <v>649</v>
      </c>
      <c r="B57" s="108">
        <v>649</v>
      </c>
      <c r="C57" s="109" t="s">
        <v>1477</v>
      </c>
      <c r="D57" s="109">
        <v>734</v>
      </c>
      <c r="E57" s="109">
        <v>734</v>
      </c>
      <c r="F57" s="112" t="s">
        <v>1477</v>
      </c>
      <c r="G57" s="109" t="s">
        <v>1135</v>
      </c>
      <c r="H57" s="117">
        <v>5.1849999999999996</v>
      </c>
      <c r="I57" s="118">
        <v>30.34</v>
      </c>
      <c r="J57" s="118">
        <v>2.15</v>
      </c>
      <c r="K57" s="118">
        <v>2.15</v>
      </c>
      <c r="L57" s="119">
        <v>0</v>
      </c>
      <c r="M57" s="120">
        <v>659.51</v>
      </c>
      <c r="N57" s="120">
        <v>0.06</v>
      </c>
      <c r="O57" s="120">
        <v>0.06</v>
      </c>
    </row>
    <row r="58" spans="1:15" ht="25.5" x14ac:dyDescent="0.2">
      <c r="A58" s="109">
        <f t="shared" si="0"/>
        <v>650</v>
      </c>
      <c r="B58" s="108">
        <v>650</v>
      </c>
      <c r="C58" s="109" t="s">
        <v>1493</v>
      </c>
      <c r="D58" s="109"/>
      <c r="E58" s="109"/>
      <c r="F58" s="112"/>
      <c r="G58" s="109" t="s">
        <v>1136</v>
      </c>
      <c r="H58" s="117">
        <v>0.23899999999999999</v>
      </c>
      <c r="I58" s="118">
        <v>380.53</v>
      </c>
      <c r="J58" s="118">
        <v>1.85</v>
      </c>
      <c r="K58" s="118">
        <v>1.85</v>
      </c>
      <c r="L58" s="119">
        <v>0</v>
      </c>
      <c r="M58" s="120">
        <v>0</v>
      </c>
      <c r="N58" s="120">
        <v>0</v>
      </c>
      <c r="O58" s="120">
        <v>0</v>
      </c>
    </row>
    <row r="59" spans="1:15" ht="12.75" x14ac:dyDescent="0.2">
      <c r="A59" s="109">
        <f t="shared" si="0"/>
        <v>652</v>
      </c>
      <c r="B59" s="108">
        <v>652</v>
      </c>
      <c r="C59" s="109" t="s">
        <v>1494</v>
      </c>
      <c r="D59" s="109">
        <v>735</v>
      </c>
      <c r="E59" s="109">
        <v>735</v>
      </c>
      <c r="F59" s="112" t="s">
        <v>1412</v>
      </c>
      <c r="G59" s="109" t="s">
        <v>1137</v>
      </c>
      <c r="H59" s="117">
        <v>0</v>
      </c>
      <c r="I59" s="118">
        <v>2.64</v>
      </c>
      <c r="J59" s="118">
        <v>3.08</v>
      </c>
      <c r="K59" s="118">
        <v>3.08</v>
      </c>
      <c r="L59" s="119">
        <v>0</v>
      </c>
      <c r="M59" s="120">
        <v>376.82</v>
      </c>
      <c r="N59" s="120">
        <v>0.06</v>
      </c>
      <c r="O59" s="120">
        <v>0.06</v>
      </c>
    </row>
    <row r="60" spans="1:15" ht="12.75" x14ac:dyDescent="0.2">
      <c r="A60" s="109">
        <f t="shared" si="0"/>
        <v>653</v>
      </c>
      <c r="B60" s="108">
        <v>653</v>
      </c>
      <c r="C60" s="109">
        <v>2200042194279</v>
      </c>
      <c r="D60" s="109">
        <v>736</v>
      </c>
      <c r="E60" s="109">
        <v>736</v>
      </c>
      <c r="F60" s="112">
        <v>2200042194288</v>
      </c>
      <c r="G60" s="109" t="s">
        <v>1138</v>
      </c>
      <c r="H60" s="117">
        <v>1.845</v>
      </c>
      <c r="I60" s="118">
        <v>5.25</v>
      </c>
      <c r="J60" s="118">
        <v>2.14</v>
      </c>
      <c r="K60" s="118">
        <v>2.14</v>
      </c>
      <c r="L60" s="119">
        <v>0</v>
      </c>
      <c r="M60" s="120">
        <v>521.14</v>
      </c>
      <c r="N60" s="120">
        <v>0.06</v>
      </c>
      <c r="O60" s="120">
        <v>0.06</v>
      </c>
    </row>
    <row r="61" spans="1:15" ht="12.75" x14ac:dyDescent="0.2">
      <c r="A61" s="109">
        <f t="shared" si="0"/>
        <v>654</v>
      </c>
      <c r="B61" s="108">
        <v>654</v>
      </c>
      <c r="C61" s="109" t="s">
        <v>1495</v>
      </c>
      <c r="D61" s="109">
        <v>737</v>
      </c>
      <c r="E61" s="109">
        <v>737</v>
      </c>
      <c r="F61" s="112" t="s">
        <v>1411</v>
      </c>
      <c r="G61" s="109" t="s">
        <v>1139</v>
      </c>
      <c r="H61" s="117">
        <v>0</v>
      </c>
      <c r="I61" s="118">
        <v>2.59</v>
      </c>
      <c r="J61" s="118">
        <v>2.54</v>
      </c>
      <c r="K61" s="118">
        <v>2.54</v>
      </c>
      <c r="L61" s="119">
        <v>0</v>
      </c>
      <c r="M61" s="120">
        <v>342.51</v>
      </c>
      <c r="N61" s="120">
        <v>0.06</v>
      </c>
      <c r="O61" s="120">
        <v>0.06</v>
      </c>
    </row>
    <row r="62" spans="1:15" ht="12.75" x14ac:dyDescent="0.2">
      <c r="A62" s="109">
        <f t="shared" si="0"/>
        <v>655</v>
      </c>
      <c r="B62" s="108">
        <v>655</v>
      </c>
      <c r="C62" s="109" t="s">
        <v>1496</v>
      </c>
      <c r="D62" s="109">
        <v>738</v>
      </c>
      <c r="E62" s="109">
        <v>738</v>
      </c>
      <c r="F62" s="112" t="s">
        <v>1410</v>
      </c>
      <c r="G62" s="109" t="s">
        <v>1140</v>
      </c>
      <c r="H62" s="117">
        <v>0</v>
      </c>
      <c r="I62" s="118">
        <v>3.65</v>
      </c>
      <c r="J62" s="118">
        <v>2.1</v>
      </c>
      <c r="K62" s="118">
        <v>2.1</v>
      </c>
      <c r="L62" s="119">
        <v>0</v>
      </c>
      <c r="M62" s="120">
        <v>465.5</v>
      </c>
      <c r="N62" s="120">
        <v>0.06</v>
      </c>
      <c r="O62" s="120">
        <v>0.06</v>
      </c>
    </row>
    <row r="63" spans="1:15" ht="12.75" x14ac:dyDescent="0.2">
      <c r="A63" s="109">
        <f t="shared" si="0"/>
        <v>656</v>
      </c>
      <c r="B63" s="108">
        <v>656</v>
      </c>
      <c r="C63" s="109">
        <v>2200042172879</v>
      </c>
      <c r="D63" s="109">
        <v>739</v>
      </c>
      <c r="E63" s="109">
        <v>739</v>
      </c>
      <c r="F63" s="112">
        <v>2200042172888</v>
      </c>
      <c r="G63" s="109" t="s">
        <v>1141</v>
      </c>
      <c r="H63" s="117">
        <v>0</v>
      </c>
      <c r="I63" s="118">
        <v>3.32</v>
      </c>
      <c r="J63" s="118">
        <v>2.2599999999999998</v>
      </c>
      <c r="K63" s="118">
        <v>2.2599999999999998</v>
      </c>
      <c r="L63" s="119">
        <v>0</v>
      </c>
      <c r="M63" s="120">
        <v>332.24</v>
      </c>
      <c r="N63" s="120">
        <v>0.06</v>
      </c>
      <c r="O63" s="120">
        <v>0.06</v>
      </c>
    </row>
    <row r="64" spans="1:15" ht="12.75" x14ac:dyDescent="0.2">
      <c r="A64" s="109">
        <f t="shared" si="0"/>
        <v>657</v>
      </c>
      <c r="B64" s="108">
        <v>657</v>
      </c>
      <c r="C64" s="109">
        <v>2200042196736</v>
      </c>
      <c r="D64" s="109">
        <v>740</v>
      </c>
      <c r="E64" s="109">
        <v>740</v>
      </c>
      <c r="F64" s="112">
        <v>2200042196745</v>
      </c>
      <c r="G64" s="109" t="s">
        <v>1142</v>
      </c>
      <c r="H64" s="117">
        <v>0</v>
      </c>
      <c r="I64" s="118">
        <v>1.67</v>
      </c>
      <c r="J64" s="118">
        <v>4.01</v>
      </c>
      <c r="K64" s="118">
        <v>4.01</v>
      </c>
      <c r="L64" s="119">
        <v>0</v>
      </c>
      <c r="M64" s="120">
        <v>333.89</v>
      </c>
      <c r="N64" s="120">
        <v>0.06</v>
      </c>
      <c r="O64" s="120">
        <v>0.06</v>
      </c>
    </row>
    <row r="65" spans="1:15" ht="12.75" x14ac:dyDescent="0.2">
      <c r="A65" s="109">
        <f t="shared" si="0"/>
        <v>658</v>
      </c>
      <c r="B65" s="108">
        <v>658</v>
      </c>
      <c r="C65" s="109" t="s">
        <v>1497</v>
      </c>
      <c r="D65" s="109">
        <v>742</v>
      </c>
      <c r="E65" s="109">
        <v>742</v>
      </c>
      <c r="F65" s="112" t="s">
        <v>1409</v>
      </c>
      <c r="G65" s="109" t="s">
        <v>1143</v>
      </c>
      <c r="H65" s="117">
        <v>3.4000000000000002E-2</v>
      </c>
      <c r="I65" s="118">
        <v>1.82</v>
      </c>
      <c r="J65" s="118">
        <v>2.06</v>
      </c>
      <c r="K65" s="118">
        <v>2.06</v>
      </c>
      <c r="L65" s="119">
        <v>0</v>
      </c>
      <c r="M65" s="120">
        <v>364.27</v>
      </c>
      <c r="N65" s="120">
        <v>0.06</v>
      </c>
      <c r="O65" s="120">
        <v>0.06</v>
      </c>
    </row>
    <row r="66" spans="1:15" ht="12.75" x14ac:dyDescent="0.2">
      <c r="A66" s="109">
        <f t="shared" si="0"/>
        <v>659</v>
      </c>
      <c r="B66" s="108">
        <v>659</v>
      </c>
      <c r="C66" s="109">
        <v>2200042198501</v>
      </c>
      <c r="D66" s="109">
        <v>743</v>
      </c>
      <c r="E66" s="109">
        <v>743</v>
      </c>
      <c r="F66" s="112">
        <v>2200042198520</v>
      </c>
      <c r="G66" s="109" t="s">
        <v>1144</v>
      </c>
      <c r="H66" s="117">
        <v>0</v>
      </c>
      <c r="I66" s="118">
        <v>13.34</v>
      </c>
      <c r="J66" s="118">
        <v>2.08</v>
      </c>
      <c r="K66" s="118">
        <v>2.08</v>
      </c>
      <c r="L66" s="119">
        <v>0</v>
      </c>
      <c r="M66" s="120">
        <v>1333.64</v>
      </c>
      <c r="N66" s="120">
        <v>0.06</v>
      </c>
      <c r="O66" s="120">
        <v>0.06</v>
      </c>
    </row>
    <row r="67" spans="1:15" ht="12.75" x14ac:dyDescent="0.2">
      <c r="A67" s="109">
        <f t="shared" si="0"/>
        <v>662</v>
      </c>
      <c r="B67" s="108">
        <v>662</v>
      </c>
      <c r="C67" s="109">
        <v>2200041982938</v>
      </c>
      <c r="D67" s="109">
        <v>744</v>
      </c>
      <c r="E67" s="109">
        <v>744</v>
      </c>
      <c r="F67" s="112">
        <v>2200041982947</v>
      </c>
      <c r="G67" s="109" t="s">
        <v>1145</v>
      </c>
      <c r="H67" s="117">
        <v>0.83799999999999997</v>
      </c>
      <c r="I67" s="118">
        <v>1.85</v>
      </c>
      <c r="J67" s="118">
        <v>2.41</v>
      </c>
      <c r="K67" s="118">
        <v>2.41</v>
      </c>
      <c r="L67" s="119">
        <v>0</v>
      </c>
      <c r="M67" s="120">
        <v>333.71</v>
      </c>
      <c r="N67" s="120">
        <v>0.06</v>
      </c>
      <c r="O67" s="120">
        <v>0.06</v>
      </c>
    </row>
    <row r="68" spans="1:15" ht="12.75" x14ac:dyDescent="0.2">
      <c r="A68" s="109">
        <f t="shared" si="0"/>
        <v>663</v>
      </c>
      <c r="B68" s="108">
        <v>663</v>
      </c>
      <c r="C68" s="109" t="s">
        <v>1498</v>
      </c>
      <c r="D68" s="109">
        <v>745</v>
      </c>
      <c r="E68" s="109">
        <v>745</v>
      </c>
      <c r="F68" s="112" t="s">
        <v>1408</v>
      </c>
      <c r="G68" s="109" t="s">
        <v>1146</v>
      </c>
      <c r="H68" s="117">
        <v>5.0999999999999997E-2</v>
      </c>
      <c r="I68" s="118">
        <v>1.05</v>
      </c>
      <c r="J68" s="118">
        <v>4.1900000000000004</v>
      </c>
      <c r="K68" s="118">
        <v>4.1900000000000004</v>
      </c>
      <c r="L68" s="119">
        <v>0</v>
      </c>
      <c r="M68" s="120">
        <v>338.1</v>
      </c>
      <c r="N68" s="120">
        <v>0.06</v>
      </c>
      <c r="O68" s="120">
        <v>0.06</v>
      </c>
    </row>
    <row r="69" spans="1:15" ht="12.75" x14ac:dyDescent="0.2">
      <c r="A69" s="109">
        <f t="shared" si="0"/>
        <v>664</v>
      </c>
      <c r="B69" s="108">
        <v>664</v>
      </c>
      <c r="C69" s="109">
        <v>2200041857484</v>
      </c>
      <c r="D69" s="109">
        <v>772</v>
      </c>
      <c r="E69" s="109">
        <v>772</v>
      </c>
      <c r="F69" s="112">
        <v>2200031825680</v>
      </c>
      <c r="G69" s="109" t="s">
        <v>1147</v>
      </c>
      <c r="H69" s="117">
        <v>19.379000000000001</v>
      </c>
      <c r="I69" s="118">
        <v>24.77</v>
      </c>
      <c r="J69" s="118">
        <v>2.0299999999999998</v>
      </c>
      <c r="K69" s="118">
        <v>2.0299999999999998</v>
      </c>
      <c r="L69" s="119">
        <v>0</v>
      </c>
      <c r="M69" s="120">
        <v>0</v>
      </c>
      <c r="N69" s="120">
        <v>0</v>
      </c>
      <c r="O69" s="120">
        <v>0</v>
      </c>
    </row>
    <row r="70" spans="1:15" ht="12.75" x14ac:dyDescent="0.2">
      <c r="A70" s="109">
        <f t="shared" si="0"/>
        <v>665</v>
      </c>
      <c r="B70" s="108">
        <v>665</v>
      </c>
      <c r="C70" s="109" t="s">
        <v>1499</v>
      </c>
      <c r="D70" s="109">
        <v>666</v>
      </c>
      <c r="E70" s="109">
        <v>666</v>
      </c>
      <c r="F70" s="112" t="s">
        <v>1407</v>
      </c>
      <c r="G70" s="109" t="s">
        <v>1148</v>
      </c>
      <c r="H70" s="117">
        <v>8.8999999999999996E-2</v>
      </c>
      <c r="I70" s="118">
        <v>0.37</v>
      </c>
      <c r="J70" s="118">
        <v>13.42</v>
      </c>
      <c r="K70" s="118">
        <v>13.42</v>
      </c>
      <c r="L70" s="119">
        <v>0</v>
      </c>
      <c r="M70" s="120">
        <v>316.11</v>
      </c>
      <c r="N70" s="120">
        <v>0.06</v>
      </c>
      <c r="O70" s="120">
        <v>0.06</v>
      </c>
    </row>
    <row r="71" spans="1:15" ht="12.75" x14ac:dyDescent="0.2">
      <c r="A71" s="109">
        <f t="shared" si="0"/>
        <v>669</v>
      </c>
      <c r="B71" s="108">
        <v>669</v>
      </c>
      <c r="C71" s="109" t="s">
        <v>1500</v>
      </c>
      <c r="D71" s="109">
        <v>806</v>
      </c>
      <c r="E71" s="109">
        <v>806</v>
      </c>
      <c r="F71" s="112">
        <v>2200041310085</v>
      </c>
      <c r="G71" s="109" t="s">
        <v>1149</v>
      </c>
      <c r="H71" s="117">
        <v>0.79</v>
      </c>
      <c r="I71" s="118">
        <v>0</v>
      </c>
      <c r="J71" s="118">
        <v>4.1399999999999997</v>
      </c>
      <c r="K71" s="118">
        <v>4.1399999999999997</v>
      </c>
      <c r="L71" s="119">
        <v>0</v>
      </c>
      <c r="M71" s="120">
        <v>0</v>
      </c>
      <c r="N71" s="120">
        <v>0</v>
      </c>
      <c r="O71" s="120">
        <v>0</v>
      </c>
    </row>
    <row r="72" spans="1:15" ht="12.75" x14ac:dyDescent="0.2">
      <c r="A72" s="109">
        <f t="shared" si="0"/>
        <v>690</v>
      </c>
      <c r="B72" s="108">
        <v>690</v>
      </c>
      <c r="C72" s="109">
        <v>2200030348620</v>
      </c>
      <c r="D72" s="109"/>
      <c r="E72" s="109"/>
      <c r="F72" s="112"/>
      <c r="G72" s="109" t="s">
        <v>1150</v>
      </c>
      <c r="H72" s="117">
        <v>0</v>
      </c>
      <c r="I72" s="118">
        <v>320.38</v>
      </c>
      <c r="J72" s="118">
        <v>9.07</v>
      </c>
      <c r="K72" s="118">
        <v>9.07</v>
      </c>
      <c r="L72" s="119">
        <v>0</v>
      </c>
      <c r="M72" s="120">
        <v>0</v>
      </c>
      <c r="N72" s="120">
        <v>0</v>
      </c>
      <c r="O72" s="120">
        <v>0</v>
      </c>
    </row>
    <row r="73" spans="1:15" ht="25.5" x14ac:dyDescent="0.2">
      <c r="A73" s="109">
        <f t="shared" si="0"/>
        <v>692</v>
      </c>
      <c r="B73" s="108">
        <v>692</v>
      </c>
      <c r="C73" s="109" t="s">
        <v>1501</v>
      </c>
      <c r="D73" s="109"/>
      <c r="E73" s="109"/>
      <c r="F73" s="112"/>
      <c r="G73" s="109" t="s">
        <v>693</v>
      </c>
      <c r="H73" s="117">
        <v>0</v>
      </c>
      <c r="I73" s="118">
        <v>1516.76</v>
      </c>
      <c r="J73" s="118">
        <v>3.38</v>
      </c>
      <c r="K73" s="118">
        <v>3.38</v>
      </c>
      <c r="L73" s="119">
        <v>0</v>
      </c>
      <c r="M73" s="120">
        <v>0</v>
      </c>
      <c r="N73" s="120">
        <v>0</v>
      </c>
      <c r="O73" s="120">
        <v>0</v>
      </c>
    </row>
    <row r="74" spans="1:15" ht="25.5" x14ac:dyDescent="0.2">
      <c r="A74" s="109">
        <f t="shared" si="0"/>
        <v>694</v>
      </c>
      <c r="B74" s="108">
        <v>694</v>
      </c>
      <c r="C74" s="109" t="s">
        <v>1582</v>
      </c>
      <c r="D74" s="109">
        <v>693</v>
      </c>
      <c r="E74" s="109">
        <v>693</v>
      </c>
      <c r="F74" s="112">
        <v>2200031824213</v>
      </c>
      <c r="G74" s="109" t="s">
        <v>694</v>
      </c>
      <c r="H74" s="117">
        <v>0</v>
      </c>
      <c r="I74" s="118">
        <v>324.95999999999998</v>
      </c>
      <c r="J74" s="118">
        <v>5.15</v>
      </c>
      <c r="K74" s="118">
        <v>5.15</v>
      </c>
      <c r="L74" s="119">
        <v>0</v>
      </c>
      <c r="M74" s="120">
        <v>0</v>
      </c>
      <c r="N74" s="120">
        <v>0</v>
      </c>
      <c r="O74" s="120">
        <v>0</v>
      </c>
    </row>
    <row r="75" spans="1:15" ht="25.5" x14ac:dyDescent="0.2">
      <c r="A75" s="109">
        <f t="shared" ref="A75:A138" si="1">B75</f>
        <v>695</v>
      </c>
      <c r="B75" s="108">
        <v>695</v>
      </c>
      <c r="C75" s="109" t="s">
        <v>1583</v>
      </c>
      <c r="D75" s="109"/>
      <c r="E75" s="109"/>
      <c r="F75" s="112"/>
      <c r="G75" s="109" t="s">
        <v>1151</v>
      </c>
      <c r="H75" s="117">
        <v>3.0129999999999999</v>
      </c>
      <c r="I75" s="118">
        <v>1132.19</v>
      </c>
      <c r="J75" s="118">
        <v>8.5399999999999991</v>
      </c>
      <c r="K75" s="118">
        <v>8.5399999999999991</v>
      </c>
      <c r="L75" s="119">
        <v>0</v>
      </c>
      <c r="M75" s="120">
        <v>0</v>
      </c>
      <c r="N75" s="120">
        <v>0</v>
      </c>
      <c r="O75" s="120">
        <v>0</v>
      </c>
    </row>
    <row r="76" spans="1:15" ht="12.75" x14ac:dyDescent="0.2">
      <c r="A76" s="109">
        <f t="shared" si="1"/>
        <v>696</v>
      </c>
      <c r="B76" s="108">
        <v>696</v>
      </c>
      <c r="C76" s="109">
        <v>2200030347928</v>
      </c>
      <c r="D76" s="109"/>
      <c r="E76" s="109"/>
      <c r="F76" s="112"/>
      <c r="G76" s="109" t="s">
        <v>1152</v>
      </c>
      <c r="H76" s="117">
        <v>0.03</v>
      </c>
      <c r="I76" s="118">
        <v>437.37</v>
      </c>
      <c r="J76" s="118">
        <v>5.0199999999999996</v>
      </c>
      <c r="K76" s="118">
        <v>5.0199999999999996</v>
      </c>
      <c r="L76" s="119">
        <v>0</v>
      </c>
      <c r="M76" s="120">
        <v>0</v>
      </c>
      <c r="N76" s="120">
        <v>0</v>
      </c>
      <c r="O76" s="120">
        <v>0</v>
      </c>
    </row>
    <row r="77" spans="1:15" ht="25.5" x14ac:dyDescent="0.2">
      <c r="A77" s="109">
        <f t="shared" si="1"/>
        <v>697</v>
      </c>
      <c r="B77" s="108">
        <v>697</v>
      </c>
      <c r="C77" s="109" t="s">
        <v>1502</v>
      </c>
      <c r="D77" s="109"/>
      <c r="E77" s="109"/>
      <c r="F77" s="112"/>
      <c r="G77" s="109" t="s">
        <v>1153</v>
      </c>
      <c r="H77" s="117">
        <v>2.129</v>
      </c>
      <c r="I77" s="118">
        <v>108.14</v>
      </c>
      <c r="J77" s="118">
        <v>3.3</v>
      </c>
      <c r="K77" s="118">
        <v>3.3</v>
      </c>
      <c r="L77" s="119">
        <v>0</v>
      </c>
      <c r="M77" s="120">
        <v>0</v>
      </c>
      <c r="N77" s="120">
        <v>0</v>
      </c>
      <c r="O77" s="120">
        <v>0</v>
      </c>
    </row>
    <row r="78" spans="1:15" ht="25.5" x14ac:dyDescent="0.2">
      <c r="A78" s="109">
        <f t="shared" si="1"/>
        <v>698</v>
      </c>
      <c r="B78" s="108">
        <v>698</v>
      </c>
      <c r="C78" s="109" t="s">
        <v>1503</v>
      </c>
      <c r="D78" s="109"/>
      <c r="E78" s="109"/>
      <c r="F78" s="112"/>
      <c r="G78" s="109" t="s">
        <v>1154</v>
      </c>
      <c r="H78" s="117">
        <v>2.516</v>
      </c>
      <c r="I78" s="118">
        <v>108.14</v>
      </c>
      <c r="J78" s="118">
        <v>3.92</v>
      </c>
      <c r="K78" s="118">
        <v>3.92</v>
      </c>
      <c r="L78" s="119">
        <v>0</v>
      </c>
      <c r="M78" s="120">
        <v>0</v>
      </c>
      <c r="N78" s="120">
        <v>0</v>
      </c>
      <c r="O78" s="120">
        <v>0</v>
      </c>
    </row>
    <row r="79" spans="1:15" ht="12.75" x14ac:dyDescent="0.2">
      <c r="A79" s="109">
        <f t="shared" si="1"/>
        <v>699</v>
      </c>
      <c r="B79" s="108">
        <v>699</v>
      </c>
      <c r="C79" s="109" t="s">
        <v>1504</v>
      </c>
      <c r="D79" s="109"/>
      <c r="E79" s="109"/>
      <c r="F79" s="112"/>
      <c r="G79" s="109" t="s">
        <v>1155</v>
      </c>
      <c r="H79" s="117">
        <v>1.345</v>
      </c>
      <c r="I79" s="118">
        <v>54.07</v>
      </c>
      <c r="J79" s="118">
        <v>3.8</v>
      </c>
      <c r="K79" s="118">
        <v>3.8</v>
      </c>
      <c r="L79" s="119">
        <v>0</v>
      </c>
      <c r="M79" s="120">
        <v>0</v>
      </c>
      <c r="N79" s="120">
        <v>0</v>
      </c>
      <c r="O79" s="120">
        <v>0</v>
      </c>
    </row>
    <row r="80" spans="1:15" ht="25.5" x14ac:dyDescent="0.2">
      <c r="A80" s="109">
        <f t="shared" si="1"/>
        <v>700</v>
      </c>
      <c r="B80" s="108">
        <v>700</v>
      </c>
      <c r="C80" s="109" t="s">
        <v>1505</v>
      </c>
      <c r="D80" s="109"/>
      <c r="E80" s="109"/>
      <c r="F80" s="112"/>
      <c r="G80" s="109" t="s">
        <v>1156</v>
      </c>
      <c r="H80" s="117">
        <v>3.8109999999999999</v>
      </c>
      <c r="I80" s="118">
        <v>108.14</v>
      </c>
      <c r="J80" s="118">
        <v>8.0299999999999994</v>
      </c>
      <c r="K80" s="118">
        <v>8.0299999999999994</v>
      </c>
      <c r="L80" s="119">
        <v>0</v>
      </c>
      <c r="M80" s="120">
        <v>0</v>
      </c>
      <c r="N80" s="120">
        <v>0</v>
      </c>
      <c r="O80" s="120">
        <v>0</v>
      </c>
    </row>
    <row r="81" spans="1:15" ht="12.75" x14ac:dyDescent="0.2">
      <c r="A81" s="109">
        <f t="shared" si="1"/>
        <v>701</v>
      </c>
      <c r="B81" s="108">
        <v>701</v>
      </c>
      <c r="C81" s="109" t="s">
        <v>1506</v>
      </c>
      <c r="D81" s="109">
        <v>808</v>
      </c>
      <c r="E81" s="109">
        <v>808</v>
      </c>
      <c r="F81" s="112" t="s">
        <v>1406</v>
      </c>
      <c r="G81" s="109" t="s">
        <v>1157</v>
      </c>
      <c r="H81" s="117">
        <v>4.6420000000000003</v>
      </c>
      <c r="I81" s="118">
        <v>1544.27</v>
      </c>
      <c r="J81" s="118">
        <v>2.4500000000000002</v>
      </c>
      <c r="K81" s="118">
        <v>2.4500000000000002</v>
      </c>
      <c r="L81" s="119">
        <v>0</v>
      </c>
      <c r="M81" s="120">
        <v>0</v>
      </c>
      <c r="N81" s="120">
        <v>0</v>
      </c>
      <c r="O81" s="120">
        <v>0</v>
      </c>
    </row>
    <row r="82" spans="1:15" ht="12.75" x14ac:dyDescent="0.2">
      <c r="A82" s="109">
        <f t="shared" si="1"/>
        <v>702</v>
      </c>
      <c r="B82" s="108">
        <v>702</v>
      </c>
      <c r="C82" s="109" t="s">
        <v>1507</v>
      </c>
      <c r="D82" s="109">
        <v>807</v>
      </c>
      <c r="E82" s="109">
        <v>807</v>
      </c>
      <c r="F82" s="112" t="s">
        <v>1405</v>
      </c>
      <c r="G82" s="109" t="s">
        <v>1158</v>
      </c>
      <c r="H82" s="117">
        <v>4.38</v>
      </c>
      <c r="I82" s="118">
        <v>289.66000000000003</v>
      </c>
      <c r="J82" s="118">
        <v>3.47</v>
      </c>
      <c r="K82" s="118">
        <v>3.47</v>
      </c>
      <c r="L82" s="119">
        <v>0</v>
      </c>
      <c r="M82" s="120">
        <v>88.83</v>
      </c>
      <c r="N82" s="120">
        <v>0.06</v>
      </c>
      <c r="O82" s="120">
        <v>0.06</v>
      </c>
    </row>
    <row r="83" spans="1:15" ht="12.75" x14ac:dyDescent="0.2">
      <c r="A83" s="109">
        <f t="shared" si="1"/>
        <v>703</v>
      </c>
      <c r="B83" s="108">
        <v>703</v>
      </c>
      <c r="C83" s="109" t="s">
        <v>1508</v>
      </c>
      <c r="D83" s="109"/>
      <c r="E83" s="109"/>
      <c r="F83" s="112"/>
      <c r="G83" s="109" t="s">
        <v>703</v>
      </c>
      <c r="H83" s="117">
        <v>12.32</v>
      </c>
      <c r="I83" s="118">
        <v>54.07</v>
      </c>
      <c r="J83" s="118">
        <v>5.46</v>
      </c>
      <c r="K83" s="118">
        <v>5.46</v>
      </c>
      <c r="L83" s="119">
        <v>0</v>
      </c>
      <c r="M83" s="120">
        <v>0</v>
      </c>
      <c r="N83" s="120">
        <v>0</v>
      </c>
      <c r="O83" s="120">
        <v>0</v>
      </c>
    </row>
    <row r="84" spans="1:15" ht="25.5" x14ac:dyDescent="0.2">
      <c r="A84" s="109">
        <f t="shared" si="1"/>
        <v>704</v>
      </c>
      <c r="B84" s="108">
        <v>704</v>
      </c>
      <c r="C84" s="109" t="s">
        <v>1509</v>
      </c>
      <c r="D84" s="109"/>
      <c r="E84" s="109"/>
      <c r="F84" s="112"/>
      <c r="G84" s="109" t="s">
        <v>1159</v>
      </c>
      <c r="H84" s="117">
        <v>1.9630000000000001</v>
      </c>
      <c r="I84" s="118">
        <v>108.14</v>
      </c>
      <c r="J84" s="118">
        <v>5.45</v>
      </c>
      <c r="K84" s="118">
        <v>5.45</v>
      </c>
      <c r="L84" s="119">
        <v>0</v>
      </c>
      <c r="M84" s="120">
        <v>0</v>
      </c>
      <c r="N84" s="120">
        <v>0</v>
      </c>
      <c r="O84" s="120">
        <v>0</v>
      </c>
    </row>
    <row r="85" spans="1:15" ht="25.5" x14ac:dyDescent="0.2">
      <c r="A85" s="109">
        <f t="shared" si="1"/>
        <v>705</v>
      </c>
      <c r="B85" s="108">
        <v>705</v>
      </c>
      <c r="C85" s="109" t="s">
        <v>1510</v>
      </c>
      <c r="D85" s="109"/>
      <c r="E85" s="109"/>
      <c r="F85" s="112"/>
      <c r="G85" s="109" t="s">
        <v>1160</v>
      </c>
      <c r="H85" s="117">
        <v>0.122</v>
      </c>
      <c r="I85" s="118">
        <v>3552.56</v>
      </c>
      <c r="J85" s="118">
        <v>2.0699999999999998</v>
      </c>
      <c r="K85" s="118">
        <v>2.0699999999999998</v>
      </c>
      <c r="L85" s="119">
        <v>0</v>
      </c>
      <c r="M85" s="120">
        <v>0</v>
      </c>
      <c r="N85" s="120">
        <v>0</v>
      </c>
      <c r="O85" s="120">
        <v>0</v>
      </c>
    </row>
    <row r="86" spans="1:15" ht="12.75" x14ac:dyDescent="0.2">
      <c r="A86" s="109">
        <f t="shared" si="1"/>
        <v>706</v>
      </c>
      <c r="B86" s="108">
        <v>706</v>
      </c>
      <c r="C86" s="109" t="s">
        <v>1511</v>
      </c>
      <c r="D86" s="109"/>
      <c r="E86" s="109"/>
      <c r="F86" s="112"/>
      <c r="G86" s="109" t="s">
        <v>1161</v>
      </c>
      <c r="H86" s="117">
        <v>5.1379999999999999</v>
      </c>
      <c r="I86" s="118">
        <v>828.11</v>
      </c>
      <c r="J86" s="118">
        <v>6.41</v>
      </c>
      <c r="K86" s="118">
        <v>6.41</v>
      </c>
      <c r="L86" s="119">
        <v>0</v>
      </c>
      <c r="M86" s="120">
        <v>0</v>
      </c>
      <c r="N86" s="120">
        <v>0</v>
      </c>
      <c r="O86" s="120">
        <v>0</v>
      </c>
    </row>
    <row r="87" spans="1:15" ht="12.75" x14ac:dyDescent="0.2">
      <c r="A87" s="109">
        <f t="shared" si="1"/>
        <v>707</v>
      </c>
      <c r="B87" s="108">
        <v>707</v>
      </c>
      <c r="C87" s="109" t="s">
        <v>1512</v>
      </c>
      <c r="D87" s="109">
        <v>809</v>
      </c>
      <c r="E87" s="109">
        <v>809</v>
      </c>
      <c r="F87" s="112" t="s">
        <v>1404</v>
      </c>
      <c r="G87" s="109" t="s">
        <v>1162</v>
      </c>
      <c r="H87" s="117">
        <v>2.15</v>
      </c>
      <c r="I87" s="118">
        <v>2.75</v>
      </c>
      <c r="J87" s="118">
        <v>1.66</v>
      </c>
      <c r="K87" s="118">
        <v>1.66</v>
      </c>
      <c r="L87" s="119">
        <v>-2.15</v>
      </c>
      <c r="M87" s="120">
        <v>55.05</v>
      </c>
      <c r="N87" s="120">
        <v>0.06</v>
      </c>
      <c r="O87" s="120">
        <v>0.06</v>
      </c>
    </row>
    <row r="88" spans="1:15" ht="12.75" x14ac:dyDescent="0.2">
      <c r="A88" s="109">
        <f t="shared" si="1"/>
        <v>708</v>
      </c>
      <c r="B88" s="108">
        <v>708</v>
      </c>
      <c r="C88" s="109" t="s">
        <v>1513</v>
      </c>
      <c r="D88" s="109">
        <v>794</v>
      </c>
      <c r="E88" s="109">
        <v>794</v>
      </c>
      <c r="F88" s="112" t="s">
        <v>1403</v>
      </c>
      <c r="G88" s="109" t="s">
        <v>1163</v>
      </c>
      <c r="H88" s="117">
        <v>4.0830000000000002</v>
      </c>
      <c r="I88" s="118">
        <v>58.91</v>
      </c>
      <c r="J88" s="118">
        <v>3.63</v>
      </c>
      <c r="K88" s="118">
        <v>3.63</v>
      </c>
      <c r="L88" s="119">
        <v>-4.0910000000000002</v>
      </c>
      <c r="M88" s="120">
        <v>49.23</v>
      </c>
      <c r="N88" s="120">
        <v>0.06</v>
      </c>
      <c r="O88" s="120">
        <v>0.06</v>
      </c>
    </row>
    <row r="89" spans="1:15" ht="25.5" x14ac:dyDescent="0.2">
      <c r="A89" s="109">
        <f t="shared" si="1"/>
        <v>709</v>
      </c>
      <c r="B89" s="108">
        <v>709</v>
      </c>
      <c r="C89" s="109" t="s">
        <v>1514</v>
      </c>
      <c r="D89" s="109">
        <v>722</v>
      </c>
      <c r="E89" s="109">
        <v>722</v>
      </c>
      <c r="F89" s="112" t="s">
        <v>1402</v>
      </c>
      <c r="G89" s="109" t="s">
        <v>1164</v>
      </c>
      <c r="H89" s="117">
        <v>14.302</v>
      </c>
      <c r="I89" s="118">
        <v>62.12</v>
      </c>
      <c r="J89" s="118">
        <v>7.68</v>
      </c>
      <c r="K89" s="118">
        <v>7.68</v>
      </c>
      <c r="L89" s="119">
        <v>-14.321999999999999</v>
      </c>
      <c r="M89" s="120">
        <v>46.02</v>
      </c>
      <c r="N89" s="120">
        <v>0.06</v>
      </c>
      <c r="O89" s="120">
        <v>0.06</v>
      </c>
    </row>
    <row r="90" spans="1:15" ht="12.75" x14ac:dyDescent="0.2">
      <c r="A90" s="109">
        <f t="shared" si="1"/>
        <v>713</v>
      </c>
      <c r="B90" s="108">
        <v>713</v>
      </c>
      <c r="C90" s="109">
        <v>2200042194640</v>
      </c>
      <c r="D90" s="109">
        <v>776</v>
      </c>
      <c r="E90" s="109">
        <v>776</v>
      </c>
      <c r="F90" s="112">
        <v>2200042103449</v>
      </c>
      <c r="G90" s="109" t="s">
        <v>1165</v>
      </c>
      <c r="H90" s="117">
        <v>3.4350000000000001</v>
      </c>
      <c r="I90" s="118">
        <v>11</v>
      </c>
      <c r="J90" s="118">
        <v>2.5099999999999998</v>
      </c>
      <c r="K90" s="118">
        <v>2.5099999999999998</v>
      </c>
      <c r="L90" s="119">
        <v>0</v>
      </c>
      <c r="M90" s="120">
        <v>458.15</v>
      </c>
      <c r="N90" s="120">
        <v>0.06</v>
      </c>
      <c r="O90" s="120">
        <v>0.06</v>
      </c>
    </row>
    <row r="91" spans="1:15" ht="12.75" x14ac:dyDescent="0.2">
      <c r="A91" s="109">
        <f t="shared" si="1"/>
        <v>714</v>
      </c>
      <c r="B91" s="108">
        <v>714</v>
      </c>
      <c r="C91" s="109" t="s">
        <v>1515</v>
      </c>
      <c r="D91" s="109">
        <v>777</v>
      </c>
      <c r="E91" s="109">
        <v>777</v>
      </c>
      <c r="F91" s="112" t="s">
        <v>1401</v>
      </c>
      <c r="G91" s="109" t="s">
        <v>1166</v>
      </c>
      <c r="H91" s="117">
        <v>1.8420000000000001</v>
      </c>
      <c r="I91" s="118">
        <v>2.4700000000000002</v>
      </c>
      <c r="J91" s="118">
        <v>3.34</v>
      </c>
      <c r="K91" s="118">
        <v>3.34</v>
      </c>
      <c r="L91" s="119">
        <v>0</v>
      </c>
      <c r="M91" s="120">
        <v>412.03</v>
      </c>
      <c r="N91" s="120">
        <v>0.06</v>
      </c>
      <c r="O91" s="120">
        <v>0.06</v>
      </c>
    </row>
    <row r="92" spans="1:15" ht="12.75" x14ac:dyDescent="0.2">
      <c r="A92" s="109">
        <f t="shared" si="1"/>
        <v>715</v>
      </c>
      <c r="B92" s="108">
        <v>715</v>
      </c>
      <c r="C92" s="109" t="s">
        <v>1516</v>
      </c>
      <c r="D92" s="109">
        <v>778</v>
      </c>
      <c r="E92" s="109">
        <v>778</v>
      </c>
      <c r="F92" s="112" t="s">
        <v>1400</v>
      </c>
      <c r="G92" s="109" t="s">
        <v>1167</v>
      </c>
      <c r="H92" s="117">
        <v>1.6519999999999999</v>
      </c>
      <c r="I92" s="118">
        <v>43.62</v>
      </c>
      <c r="J92" s="118">
        <v>2.1800000000000002</v>
      </c>
      <c r="K92" s="118">
        <v>2.1800000000000002</v>
      </c>
      <c r="L92" s="119">
        <v>0</v>
      </c>
      <c r="M92" s="120">
        <v>2181.19</v>
      </c>
      <c r="N92" s="120">
        <v>0.06</v>
      </c>
      <c r="O92" s="120">
        <v>0.06</v>
      </c>
    </row>
    <row r="93" spans="1:15" ht="12.75" x14ac:dyDescent="0.2">
      <c r="A93" s="109">
        <f t="shared" si="1"/>
        <v>716</v>
      </c>
      <c r="B93" s="108">
        <v>716</v>
      </c>
      <c r="C93" s="109" t="s">
        <v>1517</v>
      </c>
      <c r="D93" s="109">
        <v>779</v>
      </c>
      <c r="E93" s="109">
        <v>779</v>
      </c>
      <c r="F93" s="112" t="s">
        <v>1399</v>
      </c>
      <c r="G93" s="109" t="s">
        <v>1168</v>
      </c>
      <c r="H93" s="117">
        <v>0.55500000000000005</v>
      </c>
      <c r="I93" s="118">
        <v>2.38</v>
      </c>
      <c r="J93" s="118">
        <v>2.48</v>
      </c>
      <c r="K93" s="118">
        <v>2.48</v>
      </c>
      <c r="L93" s="119">
        <v>0</v>
      </c>
      <c r="M93" s="120">
        <v>333.18</v>
      </c>
      <c r="N93" s="120">
        <v>0.06</v>
      </c>
      <c r="O93" s="120">
        <v>0.06</v>
      </c>
    </row>
    <row r="94" spans="1:15" ht="12.75" x14ac:dyDescent="0.2">
      <c r="A94" s="109">
        <f t="shared" si="1"/>
        <v>717</v>
      </c>
      <c r="B94" s="108">
        <v>717</v>
      </c>
      <c r="C94" s="109" t="s">
        <v>1518</v>
      </c>
      <c r="D94" s="109">
        <v>780</v>
      </c>
      <c r="E94" s="109">
        <v>780</v>
      </c>
      <c r="F94" s="112" t="s">
        <v>1398</v>
      </c>
      <c r="G94" s="109" t="s">
        <v>1169</v>
      </c>
      <c r="H94" s="117">
        <v>0.55300000000000005</v>
      </c>
      <c r="I94" s="118">
        <v>3.35</v>
      </c>
      <c r="J94" s="118">
        <v>2.52</v>
      </c>
      <c r="K94" s="118">
        <v>2.52</v>
      </c>
      <c r="L94" s="119">
        <v>0</v>
      </c>
      <c r="M94" s="120">
        <v>391.25</v>
      </c>
      <c r="N94" s="120">
        <v>0.06</v>
      </c>
      <c r="O94" s="120">
        <v>0.06</v>
      </c>
    </row>
    <row r="95" spans="1:15" ht="76.5" x14ac:dyDescent="0.2">
      <c r="A95" s="109">
        <f t="shared" si="1"/>
        <v>720</v>
      </c>
      <c r="B95" s="108">
        <v>720</v>
      </c>
      <c r="C95" s="109" t="s">
        <v>1519</v>
      </c>
      <c r="D95" s="109"/>
      <c r="E95" s="109"/>
      <c r="F95" s="112"/>
      <c r="G95" s="109" t="s">
        <v>1170</v>
      </c>
      <c r="H95" s="117">
        <v>1.919</v>
      </c>
      <c r="I95" s="118">
        <v>216.28</v>
      </c>
      <c r="J95" s="118">
        <v>3.41</v>
      </c>
      <c r="K95" s="118">
        <v>3.41</v>
      </c>
      <c r="L95" s="119">
        <v>0</v>
      </c>
      <c r="M95" s="120">
        <v>0</v>
      </c>
      <c r="N95" s="120">
        <v>0</v>
      </c>
      <c r="O95" s="120">
        <v>0</v>
      </c>
    </row>
    <row r="96" spans="1:15" ht="12.75" x14ac:dyDescent="0.2">
      <c r="A96" s="109">
        <f t="shared" si="1"/>
        <v>750</v>
      </c>
      <c r="B96" s="108">
        <v>750</v>
      </c>
      <c r="C96" s="109">
        <v>2200032138124</v>
      </c>
      <c r="D96" s="109">
        <v>751</v>
      </c>
      <c r="E96" s="109">
        <v>751</v>
      </c>
      <c r="F96" s="112" t="s">
        <v>1397</v>
      </c>
      <c r="G96" s="109" t="s">
        <v>1171</v>
      </c>
      <c r="H96" s="117">
        <v>0</v>
      </c>
      <c r="I96" s="118">
        <v>1564.13</v>
      </c>
      <c r="J96" s="118">
        <v>2.25</v>
      </c>
      <c r="K96" s="118">
        <v>2.25</v>
      </c>
      <c r="L96" s="119">
        <v>0</v>
      </c>
      <c r="M96" s="120">
        <v>0</v>
      </c>
      <c r="N96" s="120">
        <v>0</v>
      </c>
      <c r="O96" s="120">
        <v>0</v>
      </c>
    </row>
    <row r="97" spans="1:15" ht="12.75" x14ac:dyDescent="0.2">
      <c r="A97" s="109">
        <f t="shared" si="1"/>
        <v>759</v>
      </c>
      <c r="B97" s="108">
        <v>759</v>
      </c>
      <c r="C97" s="109" t="s">
        <v>1520</v>
      </c>
      <c r="D97" s="109"/>
      <c r="E97" s="109">
        <v>0</v>
      </c>
      <c r="F97" s="112">
        <v>0</v>
      </c>
      <c r="G97" s="109" t="s">
        <v>1172</v>
      </c>
      <c r="H97" s="117">
        <v>3.714</v>
      </c>
      <c r="I97" s="118">
        <v>458.84</v>
      </c>
      <c r="J97" s="118">
        <v>1.45</v>
      </c>
      <c r="K97" s="118">
        <v>1.45</v>
      </c>
      <c r="L97" s="119">
        <v>0</v>
      </c>
      <c r="M97" s="120">
        <v>0</v>
      </c>
      <c r="N97" s="120">
        <v>0</v>
      </c>
      <c r="O97" s="120">
        <v>0</v>
      </c>
    </row>
    <row r="98" spans="1:15" ht="12.75" x14ac:dyDescent="0.2">
      <c r="A98" s="109">
        <f t="shared" si="1"/>
        <v>797</v>
      </c>
      <c r="B98" s="108">
        <v>797</v>
      </c>
      <c r="C98" s="109" t="s">
        <v>1521</v>
      </c>
      <c r="D98" s="109">
        <v>804</v>
      </c>
      <c r="E98" s="109">
        <v>804</v>
      </c>
      <c r="F98" s="112" t="s">
        <v>1396</v>
      </c>
      <c r="G98" s="109" t="s">
        <v>1173</v>
      </c>
      <c r="H98" s="117">
        <v>2.3180000000000001</v>
      </c>
      <c r="I98" s="118">
        <v>151.62</v>
      </c>
      <c r="J98" s="118">
        <v>3.22</v>
      </c>
      <c r="K98" s="118">
        <v>3.22</v>
      </c>
      <c r="L98" s="119">
        <v>0</v>
      </c>
      <c r="M98" s="120">
        <v>0</v>
      </c>
      <c r="N98" s="120">
        <v>0</v>
      </c>
      <c r="O98" s="120">
        <v>0</v>
      </c>
    </row>
    <row r="99" spans="1:15" ht="12.75" x14ac:dyDescent="0.2">
      <c r="A99" s="109">
        <f t="shared" si="1"/>
        <v>798</v>
      </c>
      <c r="B99" s="108">
        <v>798</v>
      </c>
      <c r="C99" s="109" t="s">
        <v>1522</v>
      </c>
      <c r="D99" s="109">
        <v>803</v>
      </c>
      <c r="E99" s="109">
        <v>803</v>
      </c>
      <c r="F99" s="112" t="s">
        <v>1395</v>
      </c>
      <c r="G99" s="109" t="s">
        <v>1174</v>
      </c>
      <c r="H99" s="117">
        <v>1.9390000000000001</v>
      </c>
      <c r="I99" s="118">
        <v>116.91</v>
      </c>
      <c r="J99" s="118">
        <v>1.82</v>
      </c>
      <c r="K99" s="118">
        <v>1.82</v>
      </c>
      <c r="L99" s="119">
        <v>0</v>
      </c>
      <c r="M99" s="120">
        <v>0</v>
      </c>
      <c r="N99" s="120">
        <v>0</v>
      </c>
      <c r="O99" s="120">
        <v>0</v>
      </c>
    </row>
    <row r="100" spans="1:15" ht="12.75" x14ac:dyDescent="0.2">
      <c r="A100" s="109">
        <f t="shared" si="1"/>
        <v>799</v>
      </c>
      <c r="B100" s="108">
        <v>799</v>
      </c>
      <c r="C100" s="109" t="s">
        <v>1523</v>
      </c>
      <c r="D100" s="109">
        <v>801</v>
      </c>
      <c r="E100" s="109">
        <v>801</v>
      </c>
      <c r="F100" s="112" t="s">
        <v>1394</v>
      </c>
      <c r="G100" s="109" t="s">
        <v>1175</v>
      </c>
      <c r="H100" s="117">
        <v>1.8440000000000001</v>
      </c>
      <c r="I100" s="118">
        <v>749.14</v>
      </c>
      <c r="J100" s="118">
        <v>1.86</v>
      </c>
      <c r="K100" s="118">
        <v>1.86</v>
      </c>
      <c r="L100" s="119">
        <v>0</v>
      </c>
      <c r="M100" s="120">
        <v>0</v>
      </c>
      <c r="N100" s="120">
        <v>0</v>
      </c>
      <c r="O100" s="120">
        <v>0</v>
      </c>
    </row>
    <row r="101" spans="1:15" ht="12.75" x14ac:dyDescent="0.2">
      <c r="A101" s="109">
        <f t="shared" si="1"/>
        <v>800</v>
      </c>
      <c r="B101" s="108">
        <v>800</v>
      </c>
      <c r="C101" s="109" t="s">
        <v>1524</v>
      </c>
      <c r="D101" s="109">
        <v>802</v>
      </c>
      <c r="E101" s="109">
        <v>802</v>
      </c>
      <c r="F101" s="112" t="s">
        <v>1393</v>
      </c>
      <c r="G101" s="109" t="s">
        <v>1176</v>
      </c>
      <c r="H101" s="117">
        <v>2.2490000000000001</v>
      </c>
      <c r="I101" s="118">
        <v>86.51</v>
      </c>
      <c r="J101" s="118">
        <v>1.69</v>
      </c>
      <c r="K101" s="118">
        <v>1.69</v>
      </c>
      <c r="L101" s="119">
        <v>0</v>
      </c>
      <c r="M101" s="120">
        <v>0</v>
      </c>
      <c r="N101" s="120">
        <v>0</v>
      </c>
      <c r="O101" s="120">
        <v>0</v>
      </c>
    </row>
    <row r="102" spans="1:15" ht="12.75" x14ac:dyDescent="0.2">
      <c r="A102" s="109">
        <f t="shared" si="1"/>
        <v>805</v>
      </c>
      <c r="B102" s="108">
        <v>805</v>
      </c>
      <c r="C102" s="109" t="s">
        <v>1525</v>
      </c>
      <c r="D102" s="109">
        <v>733</v>
      </c>
      <c r="E102" s="109">
        <v>733</v>
      </c>
      <c r="F102" s="112">
        <v>2200042334139</v>
      </c>
      <c r="G102" s="109" t="s">
        <v>1177</v>
      </c>
      <c r="H102" s="117">
        <v>0</v>
      </c>
      <c r="I102" s="118">
        <v>5846.58</v>
      </c>
      <c r="J102" s="118">
        <v>4.5</v>
      </c>
      <c r="K102" s="118">
        <v>4.5</v>
      </c>
      <c r="L102" s="119">
        <v>0</v>
      </c>
      <c r="M102" s="120">
        <v>0</v>
      </c>
      <c r="N102" s="120">
        <v>0</v>
      </c>
      <c r="O102" s="120">
        <v>0</v>
      </c>
    </row>
    <row r="103" spans="1:15" ht="12.75" x14ac:dyDescent="0.2">
      <c r="A103" s="109">
        <f t="shared" si="1"/>
        <v>810</v>
      </c>
      <c r="B103" s="108">
        <v>810</v>
      </c>
      <c r="C103" s="109" t="s">
        <v>1526</v>
      </c>
      <c r="D103" s="109">
        <v>790</v>
      </c>
      <c r="E103" s="109">
        <v>790</v>
      </c>
      <c r="F103" s="112" t="s">
        <v>1392</v>
      </c>
      <c r="G103" s="109" t="s">
        <v>724</v>
      </c>
      <c r="H103" s="117">
        <v>3.7210000000000001</v>
      </c>
      <c r="I103" s="118">
        <v>1.96</v>
      </c>
      <c r="J103" s="118">
        <v>3.13</v>
      </c>
      <c r="K103" s="118">
        <v>3.13</v>
      </c>
      <c r="L103" s="119">
        <v>0</v>
      </c>
      <c r="M103" s="120">
        <v>333.6</v>
      </c>
      <c r="N103" s="120">
        <v>0.06</v>
      </c>
      <c r="O103" s="120">
        <v>0.06</v>
      </c>
    </row>
    <row r="104" spans="1:15" ht="38.25" x14ac:dyDescent="0.2">
      <c r="A104" s="109">
        <f t="shared" si="1"/>
        <v>811</v>
      </c>
      <c r="B104" s="108">
        <v>811</v>
      </c>
      <c r="C104" s="109" t="s">
        <v>1527</v>
      </c>
      <c r="D104" s="109">
        <v>793</v>
      </c>
      <c r="E104" s="109">
        <v>793</v>
      </c>
      <c r="F104" s="112" t="s">
        <v>1391</v>
      </c>
      <c r="G104" s="109" t="s">
        <v>725</v>
      </c>
      <c r="H104" s="117">
        <v>0.93200000000000005</v>
      </c>
      <c r="I104" s="118">
        <v>93.78</v>
      </c>
      <c r="J104" s="118">
        <v>4.67</v>
      </c>
      <c r="K104" s="118">
        <v>4.67</v>
      </c>
      <c r="L104" s="119">
        <v>-1.0309999999999999</v>
      </c>
      <c r="M104" s="120">
        <v>68.430000000000007</v>
      </c>
      <c r="N104" s="120">
        <v>0.06</v>
      </c>
      <c r="O104" s="120">
        <v>0.06</v>
      </c>
    </row>
    <row r="105" spans="1:15" ht="38.25" x14ac:dyDescent="0.2">
      <c r="A105" s="109">
        <f t="shared" si="1"/>
        <v>812</v>
      </c>
      <c r="B105" s="108">
        <v>812</v>
      </c>
      <c r="C105" s="109" t="s">
        <v>1528</v>
      </c>
      <c r="D105" s="109"/>
      <c r="E105" s="109"/>
      <c r="F105" s="112"/>
      <c r="G105" s="109" t="s">
        <v>1178</v>
      </c>
      <c r="H105" s="117">
        <v>0.93200000000000005</v>
      </c>
      <c r="I105" s="118">
        <v>162.21</v>
      </c>
      <c r="J105" s="118">
        <v>5.49</v>
      </c>
      <c r="K105" s="118">
        <v>5.49</v>
      </c>
      <c r="L105" s="119">
        <v>0</v>
      </c>
      <c r="M105" s="120">
        <v>0</v>
      </c>
      <c r="N105" s="120">
        <v>0</v>
      </c>
      <c r="O105" s="120">
        <v>0</v>
      </c>
    </row>
    <row r="106" spans="1:15" ht="12.75" x14ac:dyDescent="0.2">
      <c r="A106" s="109">
        <f t="shared" si="1"/>
        <v>815</v>
      </c>
      <c r="B106" s="108">
        <v>815</v>
      </c>
      <c r="C106" s="109" t="s">
        <v>1529</v>
      </c>
      <c r="D106" s="109">
        <v>792</v>
      </c>
      <c r="E106" s="109">
        <v>792</v>
      </c>
      <c r="F106" s="112" t="s">
        <v>1390</v>
      </c>
      <c r="G106" s="109" t="s">
        <v>727</v>
      </c>
      <c r="H106" s="117">
        <v>0</v>
      </c>
      <c r="I106" s="118">
        <v>5.09</v>
      </c>
      <c r="J106" s="118">
        <v>2.02</v>
      </c>
      <c r="K106" s="118">
        <v>2.02</v>
      </c>
      <c r="L106" s="119">
        <v>0</v>
      </c>
      <c r="M106" s="120">
        <v>693.06</v>
      </c>
      <c r="N106" s="120">
        <v>0.06</v>
      </c>
      <c r="O106" s="120">
        <v>0.06</v>
      </c>
    </row>
    <row r="107" spans="1:15" ht="12.75" x14ac:dyDescent="0.2">
      <c r="A107" s="109">
        <f t="shared" si="1"/>
        <v>816</v>
      </c>
      <c r="B107" s="108">
        <v>816</v>
      </c>
      <c r="C107" s="109" t="s">
        <v>1530</v>
      </c>
      <c r="D107" s="109">
        <v>900</v>
      </c>
      <c r="E107" s="109">
        <v>900</v>
      </c>
      <c r="F107" s="112" t="s">
        <v>1389</v>
      </c>
      <c r="G107" s="109" t="s">
        <v>728</v>
      </c>
      <c r="H107" s="117">
        <v>0.49299999999999999</v>
      </c>
      <c r="I107" s="118">
        <v>2.77</v>
      </c>
      <c r="J107" s="118">
        <v>2.61</v>
      </c>
      <c r="K107" s="118">
        <v>2.61</v>
      </c>
      <c r="L107" s="119">
        <v>0</v>
      </c>
      <c r="M107" s="120">
        <v>332.79</v>
      </c>
      <c r="N107" s="120">
        <v>0.06</v>
      </c>
      <c r="O107" s="120">
        <v>0.06</v>
      </c>
    </row>
    <row r="108" spans="1:15" ht="12.75" x14ac:dyDescent="0.2">
      <c r="A108" s="109">
        <f t="shared" si="1"/>
        <v>817</v>
      </c>
      <c r="B108" s="108">
        <v>817</v>
      </c>
      <c r="C108" s="109" t="s">
        <v>1531</v>
      </c>
      <c r="D108" s="109">
        <v>901</v>
      </c>
      <c r="E108" s="109">
        <v>901</v>
      </c>
      <c r="F108" s="112" t="s">
        <v>1388</v>
      </c>
      <c r="G108" s="109" t="s">
        <v>729</v>
      </c>
      <c r="H108" s="117">
        <v>14.234999999999999</v>
      </c>
      <c r="I108" s="118">
        <v>3.62</v>
      </c>
      <c r="J108" s="118">
        <v>2.1</v>
      </c>
      <c r="K108" s="118">
        <v>2.1</v>
      </c>
      <c r="L108" s="119">
        <v>0</v>
      </c>
      <c r="M108" s="120">
        <v>557.13</v>
      </c>
      <c r="N108" s="120">
        <v>0.06</v>
      </c>
      <c r="O108" s="120">
        <v>0.06</v>
      </c>
    </row>
    <row r="109" spans="1:15" ht="12.75" x14ac:dyDescent="0.2">
      <c r="A109" s="109">
        <f t="shared" si="1"/>
        <v>818</v>
      </c>
      <c r="B109" s="108">
        <v>818</v>
      </c>
      <c r="C109" s="109" t="s">
        <v>1532</v>
      </c>
      <c r="D109" s="109">
        <v>903</v>
      </c>
      <c r="E109" s="109">
        <v>903</v>
      </c>
      <c r="F109" s="112" t="s">
        <v>1387</v>
      </c>
      <c r="G109" s="109" t="s">
        <v>1179</v>
      </c>
      <c r="H109" s="117">
        <v>0.222</v>
      </c>
      <c r="I109" s="118">
        <v>80.849999999999994</v>
      </c>
      <c r="J109" s="118">
        <v>1.6</v>
      </c>
      <c r="K109" s="118">
        <v>1.6</v>
      </c>
      <c r="L109" s="119">
        <v>-0.72</v>
      </c>
      <c r="M109" s="120">
        <v>323.41000000000003</v>
      </c>
      <c r="N109" s="120">
        <v>0.06</v>
      </c>
      <c r="O109" s="120">
        <v>0.06</v>
      </c>
    </row>
    <row r="110" spans="1:15" ht="12.75" x14ac:dyDescent="0.2">
      <c r="A110" s="109">
        <f t="shared" si="1"/>
        <v>819</v>
      </c>
      <c r="B110" s="108">
        <v>819</v>
      </c>
      <c r="C110" s="109" t="s">
        <v>1533</v>
      </c>
      <c r="D110" s="109">
        <v>904</v>
      </c>
      <c r="E110" s="109">
        <v>904</v>
      </c>
      <c r="F110" s="112" t="s">
        <v>1386</v>
      </c>
      <c r="G110" s="109" t="s">
        <v>731</v>
      </c>
      <c r="H110" s="117">
        <v>0</v>
      </c>
      <c r="I110" s="118">
        <v>3.63</v>
      </c>
      <c r="J110" s="118">
        <v>2.61</v>
      </c>
      <c r="K110" s="118">
        <v>2.61</v>
      </c>
      <c r="L110" s="119">
        <v>0</v>
      </c>
      <c r="M110" s="120">
        <v>507.5</v>
      </c>
      <c r="N110" s="120">
        <v>0.06</v>
      </c>
      <c r="O110" s="120">
        <v>0.06</v>
      </c>
    </row>
    <row r="111" spans="1:15" ht="12.75" x14ac:dyDescent="0.2">
      <c r="A111" s="109">
        <f t="shared" si="1"/>
        <v>820</v>
      </c>
      <c r="B111" s="108">
        <v>820</v>
      </c>
      <c r="C111" s="109" t="s">
        <v>1534</v>
      </c>
      <c r="D111" s="109">
        <v>905</v>
      </c>
      <c r="E111" s="109">
        <v>905</v>
      </c>
      <c r="F111" s="112" t="s">
        <v>1385</v>
      </c>
      <c r="G111" s="109" t="s">
        <v>732</v>
      </c>
      <c r="H111" s="117">
        <v>5.8140000000000001</v>
      </c>
      <c r="I111" s="118">
        <v>2.19</v>
      </c>
      <c r="J111" s="118">
        <v>3.87</v>
      </c>
      <c r="K111" s="118">
        <v>3.87</v>
      </c>
      <c r="L111" s="119">
        <v>0</v>
      </c>
      <c r="M111" s="120">
        <v>390.62</v>
      </c>
      <c r="N111" s="120">
        <v>0.06</v>
      </c>
      <c r="O111" s="120">
        <v>0.06</v>
      </c>
    </row>
    <row r="112" spans="1:15" ht="12.75" x14ac:dyDescent="0.2">
      <c r="A112" s="109">
        <f t="shared" si="1"/>
        <v>821</v>
      </c>
      <c r="B112" s="108">
        <v>821</v>
      </c>
      <c r="C112" s="109" t="s">
        <v>1535</v>
      </c>
      <c r="D112" s="109">
        <v>906</v>
      </c>
      <c r="E112" s="109">
        <v>906</v>
      </c>
      <c r="F112" s="112" t="s">
        <v>1384</v>
      </c>
      <c r="G112" s="109" t="s">
        <v>733</v>
      </c>
      <c r="H112" s="117">
        <v>1.77</v>
      </c>
      <c r="I112" s="118">
        <v>2.2200000000000002</v>
      </c>
      <c r="J112" s="118">
        <v>2.27</v>
      </c>
      <c r="K112" s="118">
        <v>2.27</v>
      </c>
      <c r="L112" s="119">
        <v>0</v>
      </c>
      <c r="M112" s="120">
        <v>381.06</v>
      </c>
      <c r="N112" s="120">
        <v>0.06</v>
      </c>
      <c r="O112" s="120">
        <v>0.06</v>
      </c>
    </row>
    <row r="113" spans="1:15" ht="12.75" x14ac:dyDescent="0.2">
      <c r="A113" s="109">
        <f t="shared" si="1"/>
        <v>822</v>
      </c>
      <c r="B113" s="108">
        <v>822</v>
      </c>
      <c r="C113" s="109" t="s">
        <v>1536</v>
      </c>
      <c r="D113" s="109">
        <v>907</v>
      </c>
      <c r="E113" s="109">
        <v>907</v>
      </c>
      <c r="F113" s="112" t="s">
        <v>1383</v>
      </c>
      <c r="G113" s="109" t="s">
        <v>734</v>
      </c>
      <c r="H113" s="117">
        <v>14.824</v>
      </c>
      <c r="I113" s="118">
        <v>2.65</v>
      </c>
      <c r="J113" s="118">
        <v>2.4700000000000002</v>
      </c>
      <c r="K113" s="118">
        <v>2.4700000000000002</v>
      </c>
      <c r="L113" s="119">
        <v>0</v>
      </c>
      <c r="M113" s="120">
        <v>317.64999999999998</v>
      </c>
      <c r="N113" s="120">
        <v>0.06</v>
      </c>
      <c r="O113" s="120">
        <v>0.06</v>
      </c>
    </row>
    <row r="114" spans="1:15" ht="12.75" x14ac:dyDescent="0.2">
      <c r="A114" s="109">
        <f t="shared" si="1"/>
        <v>823</v>
      </c>
      <c r="B114" s="108">
        <v>823</v>
      </c>
      <c r="C114" s="109" t="s">
        <v>1537</v>
      </c>
      <c r="D114" s="109">
        <v>908</v>
      </c>
      <c r="E114" s="109">
        <v>908</v>
      </c>
      <c r="F114" s="112" t="s">
        <v>1382</v>
      </c>
      <c r="G114" s="109" t="s">
        <v>735</v>
      </c>
      <c r="H114" s="117">
        <v>1.8460000000000001</v>
      </c>
      <c r="I114" s="118">
        <v>0.79</v>
      </c>
      <c r="J114" s="118">
        <v>2.4900000000000002</v>
      </c>
      <c r="K114" s="118">
        <v>2.4900000000000002</v>
      </c>
      <c r="L114" s="119">
        <v>0</v>
      </c>
      <c r="M114" s="120">
        <v>388.2</v>
      </c>
      <c r="N114" s="120">
        <v>0.06</v>
      </c>
      <c r="O114" s="120">
        <v>0.06</v>
      </c>
    </row>
    <row r="115" spans="1:15" ht="12.75" x14ac:dyDescent="0.2">
      <c r="A115" s="109">
        <f t="shared" si="1"/>
        <v>824</v>
      </c>
      <c r="B115" s="108">
        <v>824</v>
      </c>
      <c r="C115" s="109" t="s">
        <v>1538</v>
      </c>
      <c r="D115" s="109">
        <v>909</v>
      </c>
      <c r="E115" s="109">
        <v>909</v>
      </c>
      <c r="F115" s="112" t="s">
        <v>1381</v>
      </c>
      <c r="G115" s="109" t="s">
        <v>736</v>
      </c>
      <c r="H115" s="117">
        <v>1.849</v>
      </c>
      <c r="I115" s="118">
        <v>7.69</v>
      </c>
      <c r="J115" s="118">
        <v>2.5299999999999998</v>
      </c>
      <c r="K115" s="118">
        <v>2.5299999999999998</v>
      </c>
      <c r="L115" s="119">
        <v>0</v>
      </c>
      <c r="M115" s="120">
        <v>461.46</v>
      </c>
      <c r="N115" s="120">
        <v>0.06</v>
      </c>
      <c r="O115" s="120">
        <v>0.06</v>
      </c>
    </row>
    <row r="116" spans="1:15" ht="12.75" x14ac:dyDescent="0.2">
      <c r="A116" s="109">
        <f t="shared" si="1"/>
        <v>825</v>
      </c>
      <c r="B116" s="108">
        <v>825</v>
      </c>
      <c r="C116" s="109" t="s">
        <v>1539</v>
      </c>
      <c r="D116" s="109">
        <v>910</v>
      </c>
      <c r="E116" s="109">
        <v>910</v>
      </c>
      <c r="F116" s="112" t="s">
        <v>1380</v>
      </c>
      <c r="G116" s="109" t="s">
        <v>737</v>
      </c>
      <c r="H116" s="117">
        <v>0</v>
      </c>
      <c r="I116" s="118">
        <v>1.1000000000000001</v>
      </c>
      <c r="J116" s="118">
        <v>2.61</v>
      </c>
      <c r="K116" s="118">
        <v>2.61</v>
      </c>
      <c r="L116" s="119">
        <v>0</v>
      </c>
      <c r="M116" s="120">
        <v>334.46</v>
      </c>
      <c r="N116" s="120">
        <v>0.06</v>
      </c>
      <c r="O116" s="120">
        <v>0.06</v>
      </c>
    </row>
    <row r="117" spans="1:15" ht="12.75" x14ac:dyDescent="0.2">
      <c r="A117" s="109">
        <f t="shared" si="1"/>
        <v>826</v>
      </c>
      <c r="B117" s="108">
        <v>826</v>
      </c>
      <c r="C117" s="109">
        <v>2200042172920</v>
      </c>
      <c r="D117" s="109">
        <v>911</v>
      </c>
      <c r="E117" s="109">
        <v>911</v>
      </c>
      <c r="F117" s="112" t="s">
        <v>1379</v>
      </c>
      <c r="G117" s="109" t="s">
        <v>738</v>
      </c>
      <c r="H117" s="117">
        <v>0</v>
      </c>
      <c r="I117" s="118">
        <v>12.48</v>
      </c>
      <c r="J117" s="118">
        <v>3.62</v>
      </c>
      <c r="K117" s="118">
        <v>3.62</v>
      </c>
      <c r="L117" s="119">
        <v>0</v>
      </c>
      <c r="M117" s="120">
        <v>1830.67</v>
      </c>
      <c r="N117" s="120">
        <v>0.06</v>
      </c>
      <c r="O117" s="120">
        <v>0.06</v>
      </c>
    </row>
    <row r="118" spans="1:15" ht="12.75" x14ac:dyDescent="0.2">
      <c r="A118" s="109">
        <f t="shared" si="1"/>
        <v>827</v>
      </c>
      <c r="B118" s="108">
        <v>827</v>
      </c>
      <c r="C118" s="109" t="s">
        <v>1540</v>
      </c>
      <c r="D118" s="109">
        <v>912</v>
      </c>
      <c r="E118" s="109">
        <v>912</v>
      </c>
      <c r="F118" s="112" t="s">
        <v>1378</v>
      </c>
      <c r="G118" s="109" t="s">
        <v>739</v>
      </c>
      <c r="H118" s="117">
        <v>0</v>
      </c>
      <c r="I118" s="118">
        <v>2.93</v>
      </c>
      <c r="J118" s="118">
        <v>3.01</v>
      </c>
      <c r="K118" s="118">
        <v>3.01</v>
      </c>
      <c r="L118" s="119">
        <v>0</v>
      </c>
      <c r="M118" s="120">
        <v>325</v>
      </c>
      <c r="N118" s="120">
        <v>0.06</v>
      </c>
      <c r="O118" s="120">
        <v>0.06</v>
      </c>
    </row>
    <row r="119" spans="1:15" ht="25.5" x14ac:dyDescent="0.2">
      <c r="A119" s="109">
        <f t="shared" si="1"/>
        <v>828</v>
      </c>
      <c r="B119" s="108">
        <v>828</v>
      </c>
      <c r="C119" s="109" t="s">
        <v>1541</v>
      </c>
      <c r="D119" s="109"/>
      <c r="E119" s="109"/>
      <c r="F119" s="112"/>
      <c r="G119" s="109" t="s">
        <v>740</v>
      </c>
      <c r="H119" s="117">
        <v>12.932</v>
      </c>
      <c r="I119" s="118">
        <v>1249.6500000000001</v>
      </c>
      <c r="J119" s="118">
        <v>5.88</v>
      </c>
      <c r="K119" s="118">
        <v>5.88</v>
      </c>
      <c r="L119" s="119">
        <v>0</v>
      </c>
      <c r="M119" s="120">
        <v>0</v>
      </c>
      <c r="N119" s="120">
        <v>0</v>
      </c>
      <c r="O119" s="120">
        <v>0</v>
      </c>
    </row>
    <row r="120" spans="1:15" ht="12.75" x14ac:dyDescent="0.2">
      <c r="A120" s="109">
        <f t="shared" si="1"/>
        <v>829</v>
      </c>
      <c r="B120" s="108">
        <v>829</v>
      </c>
      <c r="C120" s="109" t="s">
        <v>1542</v>
      </c>
      <c r="D120" s="109">
        <v>914</v>
      </c>
      <c r="E120" s="109">
        <v>914</v>
      </c>
      <c r="F120" s="112" t="s">
        <v>1377</v>
      </c>
      <c r="G120" s="109" t="s">
        <v>741</v>
      </c>
      <c r="H120" s="117">
        <v>1.4790000000000001</v>
      </c>
      <c r="I120" s="118">
        <v>1.48</v>
      </c>
      <c r="J120" s="118">
        <v>2.21</v>
      </c>
      <c r="K120" s="118">
        <v>2.21</v>
      </c>
      <c r="L120" s="119">
        <v>0</v>
      </c>
      <c r="M120" s="120">
        <v>391.33</v>
      </c>
      <c r="N120" s="120">
        <v>0.06</v>
      </c>
      <c r="O120" s="120">
        <v>0.06</v>
      </c>
    </row>
    <row r="121" spans="1:15" ht="12.75" x14ac:dyDescent="0.2">
      <c r="A121" s="109">
        <f t="shared" si="1"/>
        <v>830</v>
      </c>
      <c r="B121" s="108">
        <v>830</v>
      </c>
      <c r="C121" s="109" t="s">
        <v>1543</v>
      </c>
      <c r="D121" s="109">
        <v>915</v>
      </c>
      <c r="E121" s="109">
        <v>915</v>
      </c>
      <c r="F121" s="112" t="s">
        <v>1376</v>
      </c>
      <c r="G121" s="109" t="s">
        <v>742</v>
      </c>
      <c r="H121" s="117">
        <v>0.85299999999999998</v>
      </c>
      <c r="I121" s="118">
        <v>2.4300000000000002</v>
      </c>
      <c r="J121" s="118">
        <v>2.54</v>
      </c>
      <c r="K121" s="118">
        <v>2.54</v>
      </c>
      <c r="L121" s="119">
        <v>0</v>
      </c>
      <c r="M121" s="120">
        <v>267.67</v>
      </c>
      <c r="N121" s="120">
        <v>0.06</v>
      </c>
      <c r="O121" s="120">
        <v>0.06</v>
      </c>
    </row>
    <row r="122" spans="1:15" ht="12.75" x14ac:dyDescent="0.2">
      <c r="A122" s="109">
        <f t="shared" si="1"/>
        <v>831</v>
      </c>
      <c r="B122" s="108">
        <v>831</v>
      </c>
      <c r="C122" s="109" t="s">
        <v>1544</v>
      </c>
      <c r="D122" s="109">
        <v>916</v>
      </c>
      <c r="E122" s="109">
        <v>916</v>
      </c>
      <c r="F122" s="112" t="s">
        <v>1375</v>
      </c>
      <c r="G122" s="109" t="s">
        <v>743</v>
      </c>
      <c r="H122" s="117">
        <v>3.1880000000000002</v>
      </c>
      <c r="I122" s="118">
        <v>2.64</v>
      </c>
      <c r="J122" s="118">
        <v>2.2000000000000002</v>
      </c>
      <c r="K122" s="118">
        <v>2.2000000000000002</v>
      </c>
      <c r="L122" s="119">
        <v>0</v>
      </c>
      <c r="M122" s="120">
        <v>600.09</v>
      </c>
      <c r="N122" s="120">
        <v>0.06</v>
      </c>
      <c r="O122" s="120">
        <v>0.06</v>
      </c>
    </row>
    <row r="123" spans="1:15" ht="12.75" x14ac:dyDescent="0.2">
      <c r="A123" s="109">
        <f t="shared" si="1"/>
        <v>832</v>
      </c>
      <c r="B123" s="108">
        <v>832</v>
      </c>
      <c r="C123" s="109" t="s">
        <v>1545</v>
      </c>
      <c r="D123" s="109">
        <v>917</v>
      </c>
      <c r="E123" s="109">
        <v>917</v>
      </c>
      <c r="F123" s="112" t="s">
        <v>1374</v>
      </c>
      <c r="G123" s="109" t="s">
        <v>744</v>
      </c>
      <c r="H123" s="117">
        <v>6.7549999999999999</v>
      </c>
      <c r="I123" s="118">
        <v>2.5</v>
      </c>
      <c r="J123" s="118">
        <v>3.58</v>
      </c>
      <c r="K123" s="118">
        <v>3.58</v>
      </c>
      <c r="L123" s="119">
        <v>0</v>
      </c>
      <c r="M123" s="120">
        <v>600.23</v>
      </c>
      <c r="N123" s="120">
        <v>0.06</v>
      </c>
      <c r="O123" s="120">
        <v>0.06</v>
      </c>
    </row>
    <row r="124" spans="1:15" ht="12.75" x14ac:dyDescent="0.2">
      <c r="A124" s="109">
        <f t="shared" si="1"/>
        <v>833</v>
      </c>
      <c r="B124" s="108">
        <v>833</v>
      </c>
      <c r="C124" s="109" t="s">
        <v>1546</v>
      </c>
      <c r="D124" s="109">
        <v>918</v>
      </c>
      <c r="E124" s="109">
        <v>918</v>
      </c>
      <c r="F124" s="112" t="s">
        <v>1373</v>
      </c>
      <c r="G124" s="109" t="s">
        <v>745</v>
      </c>
      <c r="H124" s="117">
        <v>1.444</v>
      </c>
      <c r="I124" s="118">
        <v>0.94</v>
      </c>
      <c r="J124" s="118">
        <v>2.1</v>
      </c>
      <c r="K124" s="118">
        <v>2.1</v>
      </c>
      <c r="L124" s="119">
        <v>0</v>
      </c>
      <c r="M124" s="120">
        <v>353.7</v>
      </c>
      <c r="N124" s="120">
        <v>0.06</v>
      </c>
      <c r="O124" s="120">
        <v>0.06</v>
      </c>
    </row>
    <row r="125" spans="1:15" ht="12.75" x14ac:dyDescent="0.2">
      <c r="A125" s="109">
        <f t="shared" si="1"/>
        <v>834</v>
      </c>
      <c r="B125" s="108">
        <v>834</v>
      </c>
      <c r="C125" s="109" t="s">
        <v>1547</v>
      </c>
      <c r="D125" s="109">
        <v>919</v>
      </c>
      <c r="E125" s="109">
        <v>919</v>
      </c>
      <c r="F125" s="112" t="s">
        <v>1372</v>
      </c>
      <c r="G125" s="109" t="s">
        <v>746</v>
      </c>
      <c r="H125" s="117">
        <v>3.6720000000000002</v>
      </c>
      <c r="I125" s="118">
        <v>9.85</v>
      </c>
      <c r="J125" s="118">
        <v>2.84</v>
      </c>
      <c r="K125" s="118">
        <v>2.84</v>
      </c>
      <c r="L125" s="119">
        <v>0</v>
      </c>
      <c r="M125" s="120">
        <v>547.08000000000004</v>
      </c>
      <c r="N125" s="120">
        <v>0.06</v>
      </c>
      <c r="O125" s="120">
        <v>0.06</v>
      </c>
    </row>
    <row r="126" spans="1:15" ht="12.75" x14ac:dyDescent="0.2">
      <c r="A126" s="109">
        <f t="shared" si="1"/>
        <v>835</v>
      </c>
      <c r="B126" s="108">
        <v>835</v>
      </c>
      <c r="C126" s="109" t="s">
        <v>1548</v>
      </c>
      <c r="D126" s="109">
        <v>920</v>
      </c>
      <c r="E126" s="109">
        <v>920</v>
      </c>
      <c r="F126" s="112" t="s">
        <v>1371</v>
      </c>
      <c r="G126" s="109" t="s">
        <v>747</v>
      </c>
      <c r="H126" s="117">
        <v>0.65</v>
      </c>
      <c r="I126" s="118">
        <v>7</v>
      </c>
      <c r="J126" s="118">
        <v>2.2999999999999998</v>
      </c>
      <c r="K126" s="118">
        <v>2.2999999999999998</v>
      </c>
      <c r="L126" s="119">
        <v>0</v>
      </c>
      <c r="M126" s="120">
        <v>462.14</v>
      </c>
      <c r="N126" s="120">
        <v>0.06</v>
      </c>
      <c r="O126" s="120">
        <v>0.06</v>
      </c>
    </row>
    <row r="127" spans="1:15" ht="12.75" x14ac:dyDescent="0.2">
      <c r="A127" s="109">
        <f t="shared" si="1"/>
        <v>837</v>
      </c>
      <c r="B127" s="108">
        <v>837</v>
      </c>
      <c r="C127" s="109" t="s">
        <v>1549</v>
      </c>
      <c r="D127" s="109">
        <v>922</v>
      </c>
      <c r="E127" s="109">
        <v>922</v>
      </c>
      <c r="F127" s="112" t="s">
        <v>1370</v>
      </c>
      <c r="G127" s="109" t="s">
        <v>749</v>
      </c>
      <c r="H127" s="117">
        <v>0.61299999999999999</v>
      </c>
      <c r="I127" s="118">
        <v>4.42</v>
      </c>
      <c r="J127" s="118">
        <v>2.39</v>
      </c>
      <c r="K127" s="118">
        <v>2.39</v>
      </c>
      <c r="L127" s="119">
        <v>0</v>
      </c>
      <c r="M127" s="120">
        <v>331.15</v>
      </c>
      <c r="N127" s="120">
        <v>0.06</v>
      </c>
      <c r="O127" s="120">
        <v>0.06</v>
      </c>
    </row>
    <row r="128" spans="1:15" ht="12.75" x14ac:dyDescent="0.2">
      <c r="A128" s="109">
        <f t="shared" si="1"/>
        <v>839</v>
      </c>
      <c r="B128" s="108">
        <v>839</v>
      </c>
      <c r="C128" s="109" t="s">
        <v>1550</v>
      </c>
      <c r="D128" s="109">
        <v>924</v>
      </c>
      <c r="E128" s="109">
        <v>924</v>
      </c>
      <c r="F128" s="112" t="s">
        <v>1369</v>
      </c>
      <c r="G128" s="109" t="s">
        <v>1180</v>
      </c>
      <c r="H128" s="117">
        <v>0.68300000000000005</v>
      </c>
      <c r="I128" s="118">
        <v>1.75</v>
      </c>
      <c r="J128" s="118">
        <v>2.2599999999999998</v>
      </c>
      <c r="K128" s="118">
        <v>2.2599999999999998</v>
      </c>
      <c r="L128" s="119">
        <v>0</v>
      </c>
      <c r="M128" s="120">
        <v>581.9</v>
      </c>
      <c r="N128" s="120">
        <v>0.06</v>
      </c>
      <c r="O128" s="120">
        <v>0.06</v>
      </c>
    </row>
    <row r="129" spans="1:15" ht="12.75" x14ac:dyDescent="0.2">
      <c r="A129" s="109">
        <f t="shared" si="1"/>
        <v>841</v>
      </c>
      <c r="B129" s="108">
        <v>841</v>
      </c>
      <c r="C129" s="109" t="s">
        <v>1551</v>
      </c>
      <c r="D129" s="109">
        <v>926</v>
      </c>
      <c r="E129" s="109">
        <v>926</v>
      </c>
      <c r="F129" s="112" t="s">
        <v>1368</v>
      </c>
      <c r="G129" s="109" t="s">
        <v>753</v>
      </c>
      <c r="H129" s="117">
        <v>1.2789999999999999</v>
      </c>
      <c r="I129" s="118">
        <v>3.3</v>
      </c>
      <c r="J129" s="118">
        <v>2.14</v>
      </c>
      <c r="K129" s="118">
        <v>2.14</v>
      </c>
      <c r="L129" s="119">
        <v>0</v>
      </c>
      <c r="M129" s="120">
        <v>1061.24</v>
      </c>
      <c r="N129" s="120">
        <v>0.06</v>
      </c>
      <c r="O129" s="120">
        <v>0.06</v>
      </c>
    </row>
    <row r="130" spans="1:15" ht="12.75" x14ac:dyDescent="0.2">
      <c r="A130" s="109">
        <f t="shared" si="1"/>
        <v>842</v>
      </c>
      <c r="B130" s="108">
        <v>842</v>
      </c>
      <c r="C130" s="109" t="s">
        <v>1552</v>
      </c>
      <c r="D130" s="109">
        <v>927</v>
      </c>
      <c r="E130" s="109">
        <v>927</v>
      </c>
      <c r="F130" s="112" t="s">
        <v>1367</v>
      </c>
      <c r="G130" s="109" t="s">
        <v>754</v>
      </c>
      <c r="H130" s="117">
        <v>0</v>
      </c>
      <c r="I130" s="118">
        <v>0.05</v>
      </c>
      <c r="J130" s="118">
        <v>2.6</v>
      </c>
      <c r="K130" s="118">
        <v>2.6</v>
      </c>
      <c r="L130" s="119">
        <v>0</v>
      </c>
      <c r="M130" s="120">
        <v>341.24</v>
      </c>
      <c r="N130" s="120">
        <v>0.06</v>
      </c>
      <c r="O130" s="120">
        <v>0.06</v>
      </c>
    </row>
    <row r="131" spans="1:15" ht="12.75" x14ac:dyDescent="0.2">
      <c r="A131" s="109">
        <f t="shared" si="1"/>
        <v>843</v>
      </c>
      <c r="B131" s="108">
        <v>843</v>
      </c>
      <c r="C131" s="109" t="s">
        <v>1553</v>
      </c>
      <c r="D131" s="109">
        <v>928</v>
      </c>
      <c r="E131" s="109">
        <v>928</v>
      </c>
      <c r="F131" s="112" t="s">
        <v>1366</v>
      </c>
      <c r="G131" s="109" t="s">
        <v>1181</v>
      </c>
      <c r="H131" s="117">
        <v>0</v>
      </c>
      <c r="I131" s="118">
        <v>1.18</v>
      </c>
      <c r="J131" s="118">
        <v>3.01</v>
      </c>
      <c r="K131" s="118">
        <v>3.01</v>
      </c>
      <c r="L131" s="119">
        <v>0</v>
      </c>
      <c r="M131" s="120">
        <v>334.38</v>
      </c>
      <c r="N131" s="120">
        <v>0.06</v>
      </c>
      <c r="O131" s="120">
        <v>0.06</v>
      </c>
    </row>
    <row r="132" spans="1:15" ht="12.75" x14ac:dyDescent="0.2">
      <c r="A132" s="109">
        <f t="shared" si="1"/>
        <v>844</v>
      </c>
      <c r="B132" s="108">
        <v>844</v>
      </c>
      <c r="C132" s="109" t="s">
        <v>1554</v>
      </c>
      <c r="D132" s="109">
        <v>929</v>
      </c>
      <c r="E132" s="109">
        <v>929</v>
      </c>
      <c r="F132" s="112" t="s">
        <v>1365</v>
      </c>
      <c r="G132" s="109" t="s">
        <v>1182</v>
      </c>
      <c r="H132" s="117">
        <v>0.70299999999999996</v>
      </c>
      <c r="I132" s="118">
        <v>8.49</v>
      </c>
      <c r="J132" s="118">
        <v>2.2999999999999998</v>
      </c>
      <c r="K132" s="118">
        <v>2.2999999999999998</v>
      </c>
      <c r="L132" s="119">
        <v>0</v>
      </c>
      <c r="M132" s="120">
        <v>804.16</v>
      </c>
      <c r="N132" s="120">
        <v>0.06</v>
      </c>
      <c r="O132" s="120">
        <v>0.06</v>
      </c>
    </row>
    <row r="133" spans="1:15" ht="12.75" x14ac:dyDescent="0.2">
      <c r="A133" s="109">
        <f t="shared" si="1"/>
        <v>845</v>
      </c>
      <c r="B133" s="108">
        <v>845</v>
      </c>
      <c r="C133" s="109" t="s">
        <v>1555</v>
      </c>
      <c r="D133" s="109">
        <v>930</v>
      </c>
      <c r="E133" s="109">
        <v>930</v>
      </c>
      <c r="F133" s="112" t="s">
        <v>1364</v>
      </c>
      <c r="G133" s="109" t="s">
        <v>757</v>
      </c>
      <c r="H133" s="117">
        <v>0.49199999999999999</v>
      </c>
      <c r="I133" s="118">
        <v>11.49</v>
      </c>
      <c r="J133" s="118">
        <v>2.65</v>
      </c>
      <c r="K133" s="118">
        <v>2.65</v>
      </c>
      <c r="L133" s="119">
        <v>0</v>
      </c>
      <c r="M133" s="120">
        <v>957.64</v>
      </c>
      <c r="N133" s="120">
        <v>0.06</v>
      </c>
      <c r="O133" s="120">
        <v>0.06</v>
      </c>
    </row>
    <row r="134" spans="1:15" ht="12.75" x14ac:dyDescent="0.2">
      <c r="A134" s="109">
        <f t="shared" si="1"/>
        <v>846</v>
      </c>
      <c r="B134" s="108">
        <v>846</v>
      </c>
      <c r="C134" s="109" t="s">
        <v>1556</v>
      </c>
      <c r="D134" s="109">
        <v>931</v>
      </c>
      <c r="E134" s="109">
        <v>931</v>
      </c>
      <c r="F134" s="112" t="s">
        <v>1363</v>
      </c>
      <c r="G134" s="109" t="s">
        <v>1183</v>
      </c>
      <c r="H134" s="117">
        <v>1.268</v>
      </c>
      <c r="I134" s="118">
        <v>3.46</v>
      </c>
      <c r="J134" s="118">
        <v>2.08</v>
      </c>
      <c r="K134" s="118">
        <v>2.08</v>
      </c>
      <c r="L134" s="119">
        <v>0</v>
      </c>
      <c r="M134" s="120">
        <v>332.1</v>
      </c>
      <c r="N134" s="120">
        <v>0.06</v>
      </c>
      <c r="O134" s="120">
        <v>0.06</v>
      </c>
    </row>
    <row r="135" spans="1:15" ht="12.75" x14ac:dyDescent="0.2">
      <c r="A135" s="109">
        <f t="shared" si="1"/>
        <v>847</v>
      </c>
      <c r="B135" s="108">
        <v>847</v>
      </c>
      <c r="C135" s="109" t="s">
        <v>1557</v>
      </c>
      <c r="D135" s="109">
        <v>932</v>
      </c>
      <c r="E135" s="109">
        <v>932</v>
      </c>
      <c r="F135" s="112" t="s">
        <v>1362</v>
      </c>
      <c r="G135" s="109" t="s">
        <v>1184</v>
      </c>
      <c r="H135" s="117">
        <v>6.3780000000000001</v>
      </c>
      <c r="I135" s="118">
        <v>1.31</v>
      </c>
      <c r="J135" s="118">
        <v>3.28</v>
      </c>
      <c r="K135" s="118">
        <v>3.28</v>
      </c>
      <c r="L135" s="119">
        <v>0</v>
      </c>
      <c r="M135" s="120">
        <v>334.25</v>
      </c>
      <c r="N135" s="120">
        <v>0.06</v>
      </c>
      <c r="O135" s="120">
        <v>0.06</v>
      </c>
    </row>
    <row r="136" spans="1:15" ht="12.75" x14ac:dyDescent="0.2">
      <c r="A136" s="109">
        <f t="shared" si="1"/>
        <v>848</v>
      </c>
      <c r="B136" s="108">
        <v>848</v>
      </c>
      <c r="C136" s="109" t="s">
        <v>1558</v>
      </c>
      <c r="D136" s="109">
        <v>933</v>
      </c>
      <c r="E136" s="109">
        <v>933</v>
      </c>
      <c r="F136" s="112" t="s">
        <v>1361</v>
      </c>
      <c r="G136" s="109" t="s">
        <v>1185</v>
      </c>
      <c r="H136" s="117">
        <v>3.7999999999999999E-2</v>
      </c>
      <c r="I136" s="118">
        <v>3.76</v>
      </c>
      <c r="J136" s="118">
        <v>2.0699999999999998</v>
      </c>
      <c r="K136" s="118">
        <v>2.0699999999999998</v>
      </c>
      <c r="L136" s="119">
        <v>0</v>
      </c>
      <c r="M136" s="120">
        <v>751.64</v>
      </c>
      <c r="N136" s="120">
        <v>0.06</v>
      </c>
      <c r="O136" s="120">
        <v>0.06</v>
      </c>
    </row>
    <row r="137" spans="1:15" ht="12.75" x14ac:dyDescent="0.2">
      <c r="A137" s="109">
        <f t="shared" si="1"/>
        <v>849</v>
      </c>
      <c r="B137" s="108">
        <v>849</v>
      </c>
      <c r="C137" s="109" t="s">
        <v>1559</v>
      </c>
      <c r="D137" s="109">
        <v>934</v>
      </c>
      <c r="E137" s="109">
        <v>934</v>
      </c>
      <c r="F137" s="112" t="s">
        <v>1360</v>
      </c>
      <c r="G137" s="109" t="s">
        <v>1186</v>
      </c>
      <c r="H137" s="117">
        <v>5.0999999999999997E-2</v>
      </c>
      <c r="I137" s="118">
        <v>1.86</v>
      </c>
      <c r="J137" s="118">
        <v>2.15</v>
      </c>
      <c r="K137" s="118">
        <v>2.15</v>
      </c>
      <c r="L137" s="119">
        <v>0</v>
      </c>
      <c r="M137" s="120">
        <v>366.14</v>
      </c>
      <c r="N137" s="120">
        <v>0.06</v>
      </c>
      <c r="O137" s="120">
        <v>0.06</v>
      </c>
    </row>
    <row r="138" spans="1:15" ht="12.75" x14ac:dyDescent="0.2">
      <c r="A138" s="109">
        <f t="shared" si="1"/>
        <v>850</v>
      </c>
      <c r="B138" s="108">
        <v>850</v>
      </c>
      <c r="C138" s="109">
        <v>2200042206580</v>
      </c>
      <c r="D138" s="109">
        <v>935</v>
      </c>
      <c r="E138" s="109">
        <v>935</v>
      </c>
      <c r="F138" s="112">
        <v>2200042206599</v>
      </c>
      <c r="G138" s="109" t="s">
        <v>1187</v>
      </c>
      <c r="H138" s="117">
        <v>4.4999999999999998E-2</v>
      </c>
      <c r="I138" s="118">
        <v>11.93</v>
      </c>
      <c r="J138" s="118">
        <v>2.2599999999999998</v>
      </c>
      <c r="K138" s="118">
        <v>2.2599999999999998</v>
      </c>
      <c r="L138" s="119">
        <v>0</v>
      </c>
      <c r="M138" s="120">
        <v>357.98</v>
      </c>
      <c r="N138" s="120">
        <v>0.06</v>
      </c>
      <c r="O138" s="120">
        <v>0.06</v>
      </c>
    </row>
    <row r="139" spans="1:15" ht="12.75" x14ac:dyDescent="0.2">
      <c r="A139" s="109">
        <f t="shared" ref="A139:A155" si="2">B139</f>
        <v>851</v>
      </c>
      <c r="B139" s="108">
        <v>851</v>
      </c>
      <c r="C139" s="109" t="s">
        <v>1560</v>
      </c>
      <c r="D139" s="109">
        <v>936</v>
      </c>
      <c r="E139" s="109">
        <v>936</v>
      </c>
      <c r="F139" s="112" t="s">
        <v>1359</v>
      </c>
      <c r="G139" s="109" t="s">
        <v>1188</v>
      </c>
      <c r="H139" s="117">
        <v>4.3999999999999997E-2</v>
      </c>
      <c r="I139" s="118">
        <v>13.06</v>
      </c>
      <c r="J139" s="118">
        <v>2.3199999999999998</v>
      </c>
      <c r="K139" s="118">
        <v>2.3199999999999998</v>
      </c>
      <c r="L139" s="119">
        <v>0</v>
      </c>
      <c r="M139" s="120">
        <v>914.09</v>
      </c>
      <c r="N139" s="120">
        <v>0.06</v>
      </c>
      <c r="O139" s="120">
        <v>0.06</v>
      </c>
    </row>
    <row r="140" spans="1:15" ht="12.75" x14ac:dyDescent="0.2">
      <c r="A140" s="109">
        <f t="shared" si="2"/>
        <v>852</v>
      </c>
      <c r="B140" s="108">
        <v>852</v>
      </c>
      <c r="C140" s="109">
        <v>2200042208806</v>
      </c>
      <c r="D140" s="109">
        <v>937</v>
      </c>
      <c r="E140" s="109">
        <v>937</v>
      </c>
      <c r="F140" s="112">
        <v>2200042208815</v>
      </c>
      <c r="G140" s="109" t="s">
        <v>1189</v>
      </c>
      <c r="H140" s="117">
        <v>1.57</v>
      </c>
      <c r="I140" s="118">
        <v>6.23</v>
      </c>
      <c r="J140" s="118">
        <v>2.19</v>
      </c>
      <c r="K140" s="118">
        <v>2.19</v>
      </c>
      <c r="L140" s="119">
        <v>0</v>
      </c>
      <c r="M140" s="120">
        <v>623.21</v>
      </c>
      <c r="N140" s="120">
        <v>0.06</v>
      </c>
      <c r="O140" s="120">
        <v>0.06</v>
      </c>
    </row>
    <row r="141" spans="1:15" ht="12.75" x14ac:dyDescent="0.2">
      <c r="A141" s="109">
        <f t="shared" si="2"/>
        <v>853</v>
      </c>
      <c r="B141" s="108">
        <v>853</v>
      </c>
      <c r="C141" s="109">
        <v>2200042208842</v>
      </c>
      <c r="D141" s="109">
        <v>938</v>
      </c>
      <c r="E141" s="109">
        <v>938</v>
      </c>
      <c r="F141" s="112">
        <v>2200042208851</v>
      </c>
      <c r="G141" s="109" t="s">
        <v>1190</v>
      </c>
      <c r="H141" s="117">
        <v>0</v>
      </c>
      <c r="I141" s="118">
        <v>8.48</v>
      </c>
      <c r="J141" s="118">
        <v>2.0699999999999998</v>
      </c>
      <c r="K141" s="118">
        <v>2.0699999999999998</v>
      </c>
      <c r="L141" s="119">
        <v>0</v>
      </c>
      <c r="M141" s="120">
        <v>707.06</v>
      </c>
      <c r="N141" s="120">
        <v>0.06</v>
      </c>
      <c r="O141" s="120">
        <v>0.06</v>
      </c>
    </row>
    <row r="142" spans="1:15" ht="12.75" x14ac:dyDescent="0.2">
      <c r="A142" s="109">
        <f t="shared" si="2"/>
        <v>854</v>
      </c>
      <c r="B142" s="108">
        <v>854</v>
      </c>
      <c r="C142" s="109" t="s">
        <v>1561</v>
      </c>
      <c r="D142" s="109">
        <v>939</v>
      </c>
      <c r="E142" s="109">
        <v>939</v>
      </c>
      <c r="F142" s="112" t="s">
        <v>1358</v>
      </c>
      <c r="G142" s="109" t="s">
        <v>1191</v>
      </c>
      <c r="H142" s="117">
        <v>0.82799999999999996</v>
      </c>
      <c r="I142" s="118">
        <v>13.99</v>
      </c>
      <c r="J142" s="118">
        <v>2.2000000000000002</v>
      </c>
      <c r="K142" s="118">
        <v>2.2000000000000002</v>
      </c>
      <c r="L142" s="119">
        <v>0</v>
      </c>
      <c r="M142" s="120">
        <v>1483.08</v>
      </c>
      <c r="N142" s="120">
        <v>0.06</v>
      </c>
      <c r="O142" s="120">
        <v>0.06</v>
      </c>
    </row>
    <row r="143" spans="1:15" ht="12.75" x14ac:dyDescent="0.2">
      <c r="A143" s="109">
        <f t="shared" si="2"/>
        <v>855</v>
      </c>
      <c r="B143" s="108">
        <v>855</v>
      </c>
      <c r="C143" s="109" t="s">
        <v>1562</v>
      </c>
      <c r="D143" s="109">
        <v>940</v>
      </c>
      <c r="E143" s="109">
        <v>940</v>
      </c>
      <c r="F143" s="112" t="s">
        <v>1357</v>
      </c>
      <c r="G143" s="109" t="s">
        <v>1192</v>
      </c>
      <c r="H143" s="117">
        <v>3.5000000000000003E-2</v>
      </c>
      <c r="I143" s="118">
        <v>3.31</v>
      </c>
      <c r="J143" s="118">
        <v>2.86</v>
      </c>
      <c r="K143" s="118">
        <v>2.86</v>
      </c>
      <c r="L143" s="119">
        <v>0</v>
      </c>
      <c r="M143" s="120">
        <v>351.33</v>
      </c>
      <c r="N143" s="120">
        <v>0.06</v>
      </c>
      <c r="O143" s="120">
        <v>0.06</v>
      </c>
    </row>
    <row r="144" spans="1:15" ht="12.75" x14ac:dyDescent="0.2">
      <c r="A144" s="109">
        <f t="shared" si="2"/>
        <v>857</v>
      </c>
      <c r="B144" s="108">
        <v>857</v>
      </c>
      <c r="C144" s="109" t="s">
        <v>1563</v>
      </c>
      <c r="D144" s="109">
        <v>942</v>
      </c>
      <c r="E144" s="109">
        <v>942</v>
      </c>
      <c r="F144" s="112" t="s">
        <v>1356</v>
      </c>
      <c r="G144" s="109" t="s">
        <v>1193</v>
      </c>
      <c r="H144" s="117">
        <v>5.0999999999999997E-2</v>
      </c>
      <c r="I144" s="118">
        <v>2.62</v>
      </c>
      <c r="J144" s="118">
        <v>2.1</v>
      </c>
      <c r="K144" s="118">
        <v>2.1</v>
      </c>
      <c r="L144" s="119">
        <v>0</v>
      </c>
      <c r="M144" s="120">
        <v>332.95</v>
      </c>
      <c r="N144" s="120">
        <v>0.06</v>
      </c>
      <c r="O144" s="120">
        <v>0.06</v>
      </c>
    </row>
    <row r="145" spans="1:15" ht="12.75" x14ac:dyDescent="0.2">
      <c r="A145" s="109">
        <f t="shared" si="2"/>
        <v>858</v>
      </c>
      <c r="B145" s="108">
        <v>858</v>
      </c>
      <c r="C145" s="109" t="s">
        <v>1564</v>
      </c>
      <c r="D145" s="109">
        <v>943</v>
      </c>
      <c r="E145" s="109">
        <v>943</v>
      </c>
      <c r="F145" s="112" t="s">
        <v>1355</v>
      </c>
      <c r="G145" s="109" t="s">
        <v>1194</v>
      </c>
      <c r="H145" s="117">
        <v>2.9000000000000001E-2</v>
      </c>
      <c r="I145" s="118">
        <v>3.49</v>
      </c>
      <c r="J145" s="118">
        <v>3.11</v>
      </c>
      <c r="K145" s="118">
        <v>3.11</v>
      </c>
      <c r="L145" s="119">
        <v>0</v>
      </c>
      <c r="M145" s="120">
        <v>370.24</v>
      </c>
      <c r="N145" s="120">
        <v>0.06</v>
      </c>
      <c r="O145" s="120">
        <v>0.06</v>
      </c>
    </row>
    <row r="146" spans="1:15" ht="12.75" x14ac:dyDescent="0.2">
      <c r="A146" s="109">
        <f t="shared" si="2"/>
        <v>859</v>
      </c>
      <c r="B146" s="108">
        <v>859</v>
      </c>
      <c r="C146" s="109" t="s">
        <v>1565</v>
      </c>
      <c r="D146" s="109">
        <v>944</v>
      </c>
      <c r="E146" s="109">
        <v>944</v>
      </c>
      <c r="F146" s="112" t="s">
        <v>1354</v>
      </c>
      <c r="G146" s="109" t="s">
        <v>1195</v>
      </c>
      <c r="H146" s="117">
        <v>1.4470000000000001</v>
      </c>
      <c r="I146" s="118">
        <v>1.81</v>
      </c>
      <c r="J146" s="118">
        <v>2.17</v>
      </c>
      <c r="K146" s="118">
        <v>2.17</v>
      </c>
      <c r="L146" s="119">
        <v>0</v>
      </c>
      <c r="M146" s="120">
        <v>333.75</v>
      </c>
      <c r="N146" s="120">
        <v>0.06</v>
      </c>
      <c r="O146" s="120">
        <v>0.06</v>
      </c>
    </row>
    <row r="147" spans="1:15" ht="12.75" x14ac:dyDescent="0.2">
      <c r="A147" s="109">
        <f t="shared" si="2"/>
        <v>860</v>
      </c>
      <c r="B147" s="108">
        <v>860</v>
      </c>
      <c r="C147" s="109">
        <v>2200042216843</v>
      </c>
      <c r="D147" s="109">
        <v>945</v>
      </c>
      <c r="E147" s="109">
        <v>945</v>
      </c>
      <c r="F147" s="112">
        <v>2200042216852</v>
      </c>
      <c r="G147" s="109" t="s">
        <v>1196</v>
      </c>
      <c r="H147" s="117">
        <v>0</v>
      </c>
      <c r="I147" s="118">
        <v>3.09</v>
      </c>
      <c r="J147" s="118">
        <v>2.2799999999999998</v>
      </c>
      <c r="K147" s="118">
        <v>2.2799999999999998</v>
      </c>
      <c r="L147" s="119">
        <v>0</v>
      </c>
      <c r="M147" s="120">
        <v>771.39</v>
      </c>
      <c r="N147" s="120">
        <v>0.06</v>
      </c>
      <c r="O147" s="120">
        <v>0.06</v>
      </c>
    </row>
    <row r="148" spans="1:15" ht="12.75" x14ac:dyDescent="0.2">
      <c r="A148" s="109">
        <f t="shared" si="2"/>
        <v>861</v>
      </c>
      <c r="B148" s="108">
        <v>861</v>
      </c>
      <c r="C148" s="109" t="s">
        <v>1566</v>
      </c>
      <c r="D148" s="109">
        <v>946</v>
      </c>
      <c r="E148" s="109">
        <v>946</v>
      </c>
      <c r="F148" s="112" t="s">
        <v>1353</v>
      </c>
      <c r="G148" s="109" t="s">
        <v>1197</v>
      </c>
      <c r="H148" s="117">
        <v>0</v>
      </c>
      <c r="I148" s="118">
        <v>6.57</v>
      </c>
      <c r="J148" s="118">
        <v>2.0699999999999998</v>
      </c>
      <c r="K148" s="118">
        <v>2.0699999999999998</v>
      </c>
      <c r="L148" s="119">
        <v>0</v>
      </c>
      <c r="M148" s="120">
        <v>1971.4</v>
      </c>
      <c r="N148" s="120">
        <v>0.06</v>
      </c>
      <c r="O148" s="120">
        <v>0.06</v>
      </c>
    </row>
    <row r="149" spans="1:15" ht="12.75" x14ac:dyDescent="0.2">
      <c r="A149" s="109">
        <f t="shared" si="2"/>
        <v>862</v>
      </c>
      <c r="B149" s="108">
        <v>862</v>
      </c>
      <c r="C149" s="109">
        <v>2200042224250</v>
      </c>
      <c r="D149" s="109">
        <v>947</v>
      </c>
      <c r="E149" s="109">
        <v>947</v>
      </c>
      <c r="F149" s="112">
        <v>2200042224269</v>
      </c>
      <c r="G149" s="109" t="s">
        <v>774</v>
      </c>
      <c r="H149" s="117">
        <v>0</v>
      </c>
      <c r="I149" s="118">
        <v>1.76</v>
      </c>
      <c r="J149" s="118">
        <v>2.2400000000000002</v>
      </c>
      <c r="K149" s="118">
        <v>2.2400000000000002</v>
      </c>
      <c r="L149" s="119">
        <v>0</v>
      </c>
      <c r="M149" s="120">
        <v>352.88</v>
      </c>
      <c r="N149" s="120">
        <v>0.06</v>
      </c>
      <c r="O149" s="120">
        <v>0.06</v>
      </c>
    </row>
    <row r="150" spans="1:15" ht="12.75" x14ac:dyDescent="0.2">
      <c r="A150" s="109">
        <f t="shared" si="2"/>
        <v>863</v>
      </c>
      <c r="B150" s="108">
        <v>863</v>
      </c>
      <c r="C150" s="109">
        <v>2200042224278</v>
      </c>
      <c r="D150" s="109">
        <v>948</v>
      </c>
      <c r="E150" s="109">
        <v>948</v>
      </c>
      <c r="F150" s="112">
        <v>2200042224287</v>
      </c>
      <c r="G150" s="109" t="s">
        <v>1198</v>
      </c>
      <c r="H150" s="117">
        <v>0</v>
      </c>
      <c r="I150" s="118">
        <v>2.34</v>
      </c>
      <c r="J150" s="118">
        <v>2.2200000000000002</v>
      </c>
      <c r="K150" s="118">
        <v>2.2200000000000002</v>
      </c>
      <c r="L150" s="119">
        <v>0</v>
      </c>
      <c r="M150" s="120">
        <v>326.94</v>
      </c>
      <c r="N150" s="120">
        <v>0.06</v>
      </c>
      <c r="O150" s="120">
        <v>0.06</v>
      </c>
    </row>
    <row r="151" spans="1:15" ht="12.75" x14ac:dyDescent="0.2">
      <c r="A151" s="109">
        <f t="shared" si="2"/>
        <v>864</v>
      </c>
      <c r="B151" s="108">
        <v>864</v>
      </c>
      <c r="C151" s="109" t="s">
        <v>1567</v>
      </c>
      <c r="D151" s="109">
        <v>949</v>
      </c>
      <c r="E151" s="109">
        <v>949</v>
      </c>
      <c r="F151" s="112" t="s">
        <v>1352</v>
      </c>
      <c r="G151" s="109" t="s">
        <v>776</v>
      </c>
      <c r="H151" s="117">
        <v>3.6539999999999999</v>
      </c>
      <c r="I151" s="118">
        <v>2.09</v>
      </c>
      <c r="J151" s="118">
        <v>2.82</v>
      </c>
      <c r="K151" s="118">
        <v>2.82</v>
      </c>
      <c r="L151" s="119">
        <v>0</v>
      </c>
      <c r="M151" s="120">
        <v>413.62</v>
      </c>
      <c r="N151" s="120">
        <v>0.06</v>
      </c>
      <c r="O151" s="120">
        <v>0.06</v>
      </c>
    </row>
    <row r="152" spans="1:15" ht="12.75" x14ac:dyDescent="0.2">
      <c r="A152" s="109">
        <f t="shared" si="2"/>
        <v>865</v>
      </c>
      <c r="B152" s="108">
        <v>865</v>
      </c>
      <c r="C152" s="109" t="s">
        <v>1568</v>
      </c>
      <c r="D152" s="109">
        <v>950</v>
      </c>
      <c r="E152" s="109">
        <v>950</v>
      </c>
      <c r="F152" s="112" t="s">
        <v>1351</v>
      </c>
      <c r="G152" s="109" t="s">
        <v>1199</v>
      </c>
      <c r="H152" s="117">
        <v>0</v>
      </c>
      <c r="I152" s="118">
        <v>1.54</v>
      </c>
      <c r="J152" s="118">
        <v>5.0599999999999996</v>
      </c>
      <c r="K152" s="118">
        <v>5.0599999999999996</v>
      </c>
      <c r="L152" s="119">
        <v>0</v>
      </c>
      <c r="M152" s="120">
        <v>334.02</v>
      </c>
      <c r="N152" s="120">
        <v>0.06</v>
      </c>
      <c r="O152" s="120">
        <v>0.06</v>
      </c>
    </row>
    <row r="153" spans="1:15" ht="12.75" x14ac:dyDescent="0.2">
      <c r="A153" s="109">
        <f t="shared" si="2"/>
        <v>866</v>
      </c>
      <c r="B153" s="108">
        <v>866</v>
      </c>
      <c r="C153" s="109" t="s">
        <v>1569</v>
      </c>
      <c r="D153" s="109">
        <v>951</v>
      </c>
      <c r="E153" s="109">
        <v>951</v>
      </c>
      <c r="F153" s="112" t="s">
        <v>1350</v>
      </c>
      <c r="G153" s="109" t="s">
        <v>778</v>
      </c>
      <c r="H153" s="117">
        <v>1.4510000000000001</v>
      </c>
      <c r="I153" s="118">
        <v>6.67</v>
      </c>
      <c r="J153" s="118">
        <v>2.19</v>
      </c>
      <c r="K153" s="118">
        <v>2.19</v>
      </c>
      <c r="L153" s="119">
        <v>0</v>
      </c>
      <c r="M153" s="120">
        <v>666.83</v>
      </c>
      <c r="N153" s="120">
        <v>0.06</v>
      </c>
      <c r="O153" s="120">
        <v>0.06</v>
      </c>
    </row>
    <row r="154" spans="1:15" ht="12.75" x14ac:dyDescent="0.2">
      <c r="A154" s="109">
        <f t="shared" si="2"/>
        <v>867</v>
      </c>
      <c r="B154" s="108">
        <v>867</v>
      </c>
      <c r="C154" s="109" t="s">
        <v>1570</v>
      </c>
      <c r="D154" s="109">
        <v>952</v>
      </c>
      <c r="E154" s="109">
        <v>952</v>
      </c>
      <c r="F154" s="112" t="s">
        <v>1349</v>
      </c>
      <c r="G154" s="109" t="s">
        <v>1200</v>
      </c>
      <c r="H154" s="117">
        <v>0</v>
      </c>
      <c r="I154" s="118">
        <v>11.61</v>
      </c>
      <c r="J154" s="118">
        <v>2.0699999999999998</v>
      </c>
      <c r="K154" s="118">
        <v>2.0699999999999998</v>
      </c>
      <c r="L154" s="119">
        <v>0</v>
      </c>
      <c r="M154" s="120">
        <v>1935.82</v>
      </c>
      <c r="N154" s="120">
        <v>0.06</v>
      </c>
      <c r="O154" s="120">
        <v>0.06</v>
      </c>
    </row>
    <row r="155" spans="1:15" ht="12.75" x14ac:dyDescent="0.2">
      <c r="A155" s="109">
        <f t="shared" si="2"/>
        <v>868</v>
      </c>
      <c r="B155" s="108">
        <v>868</v>
      </c>
      <c r="C155" s="109" t="s">
        <v>1571</v>
      </c>
      <c r="D155" s="109">
        <v>953</v>
      </c>
      <c r="E155" s="109">
        <v>953</v>
      </c>
      <c r="F155" s="112" t="s">
        <v>1348</v>
      </c>
      <c r="G155" s="109" t="s">
        <v>1201</v>
      </c>
      <c r="H155" s="117">
        <v>0</v>
      </c>
      <c r="I155" s="118">
        <v>10.69</v>
      </c>
      <c r="J155" s="118">
        <v>3.79</v>
      </c>
      <c r="K155" s="118">
        <v>3.79</v>
      </c>
      <c r="L155" s="119">
        <v>0</v>
      </c>
      <c r="M155" s="120">
        <v>1069.1199999999999</v>
      </c>
      <c r="N155" s="120">
        <v>0.06</v>
      </c>
      <c r="O155" s="120">
        <v>0.06</v>
      </c>
    </row>
    <row r="156" spans="1:15" ht="12.75" x14ac:dyDescent="0.2">
      <c r="A156" s="109">
        <f t="shared" ref="A156:A162" si="3">B156</f>
        <v>869</v>
      </c>
      <c r="B156" s="108">
        <v>869</v>
      </c>
      <c r="C156" s="109" t="s">
        <v>1572</v>
      </c>
      <c r="D156" s="109">
        <v>954</v>
      </c>
      <c r="E156" s="109">
        <v>954</v>
      </c>
      <c r="F156" s="112" t="s">
        <v>1578</v>
      </c>
      <c r="G156" s="109" t="s">
        <v>1202</v>
      </c>
      <c r="H156" s="117">
        <v>0.06</v>
      </c>
      <c r="I156" s="118">
        <v>2.09</v>
      </c>
      <c r="J156" s="118">
        <v>2.19</v>
      </c>
      <c r="K156" s="118">
        <v>2.19</v>
      </c>
      <c r="L156" s="119">
        <v>0</v>
      </c>
      <c r="M156" s="120">
        <v>585.15</v>
      </c>
      <c r="N156" s="120">
        <v>0.06</v>
      </c>
      <c r="O156" s="120">
        <v>0.06</v>
      </c>
    </row>
    <row r="157" spans="1:15" ht="12.75" x14ac:dyDescent="0.2">
      <c r="A157" s="109">
        <f t="shared" si="3"/>
        <v>870</v>
      </c>
      <c r="B157" s="108">
        <v>870</v>
      </c>
      <c r="C157" s="109" t="s">
        <v>1573</v>
      </c>
      <c r="D157" s="109">
        <v>955</v>
      </c>
      <c r="E157" s="109">
        <v>955</v>
      </c>
      <c r="F157" s="112" t="s">
        <v>1347</v>
      </c>
      <c r="G157" s="109" t="s">
        <v>1203</v>
      </c>
      <c r="H157" s="117">
        <v>0.69499999999999995</v>
      </c>
      <c r="I157" s="118">
        <v>13.19</v>
      </c>
      <c r="J157" s="118">
        <v>2.09</v>
      </c>
      <c r="K157" s="118">
        <v>2.09</v>
      </c>
      <c r="L157" s="119">
        <v>0</v>
      </c>
      <c r="M157" s="120">
        <v>1384.65</v>
      </c>
      <c r="N157" s="120">
        <v>0.06</v>
      </c>
      <c r="O157" s="120">
        <v>0.06</v>
      </c>
    </row>
    <row r="158" spans="1:15" ht="12.75" x14ac:dyDescent="0.2">
      <c r="A158" s="109">
        <f t="shared" si="3"/>
        <v>871</v>
      </c>
      <c r="B158" s="108">
        <v>871</v>
      </c>
      <c r="C158" s="109" t="s">
        <v>1574</v>
      </c>
      <c r="D158" s="109">
        <v>956</v>
      </c>
      <c r="E158" s="109">
        <v>956</v>
      </c>
      <c r="F158" s="112" t="s">
        <v>1346</v>
      </c>
      <c r="G158" s="109" t="s">
        <v>1204</v>
      </c>
      <c r="H158" s="117">
        <v>0</v>
      </c>
      <c r="I158" s="118">
        <v>146.99</v>
      </c>
      <c r="J158" s="118">
        <v>1.62</v>
      </c>
      <c r="K158" s="118">
        <v>1.62</v>
      </c>
      <c r="L158" s="119">
        <v>-0.52600000000000002</v>
      </c>
      <c r="M158" s="120">
        <v>459.33</v>
      </c>
      <c r="N158" s="120">
        <v>0.06</v>
      </c>
      <c r="O158" s="120">
        <v>0.06</v>
      </c>
    </row>
    <row r="159" spans="1:15" ht="12.75" x14ac:dyDescent="0.2">
      <c r="A159" s="109">
        <f t="shared" si="3"/>
        <v>872</v>
      </c>
      <c r="B159" s="108">
        <v>872</v>
      </c>
      <c r="C159" s="109" t="s">
        <v>1575</v>
      </c>
      <c r="D159" s="109">
        <v>957</v>
      </c>
      <c r="E159" s="109">
        <v>957</v>
      </c>
      <c r="F159" s="112" t="s">
        <v>1345</v>
      </c>
      <c r="G159" s="109" t="s">
        <v>1205</v>
      </c>
      <c r="H159" s="117">
        <v>1.4830000000000001</v>
      </c>
      <c r="I159" s="118">
        <v>3.83</v>
      </c>
      <c r="J159" s="118">
        <v>3.15</v>
      </c>
      <c r="K159" s="118">
        <v>3.15</v>
      </c>
      <c r="L159" s="119">
        <v>0</v>
      </c>
      <c r="M159" s="120">
        <v>383.03</v>
      </c>
      <c r="N159" s="120">
        <v>0.06</v>
      </c>
      <c r="O159" s="120">
        <v>0.06</v>
      </c>
    </row>
    <row r="160" spans="1:15" ht="12.75" x14ac:dyDescent="0.2">
      <c r="A160" s="109">
        <f t="shared" si="3"/>
        <v>874</v>
      </c>
      <c r="B160" s="108">
        <v>874</v>
      </c>
      <c r="C160" s="109" t="s">
        <v>1576</v>
      </c>
      <c r="D160" s="109">
        <v>959</v>
      </c>
      <c r="E160" s="109">
        <v>959</v>
      </c>
      <c r="F160" s="112" t="s">
        <v>1344</v>
      </c>
      <c r="G160" s="109" t="s">
        <v>1206</v>
      </c>
      <c r="H160" s="117">
        <v>0.48899999999999999</v>
      </c>
      <c r="I160" s="118">
        <v>4.9000000000000004</v>
      </c>
      <c r="J160" s="118">
        <v>2.72</v>
      </c>
      <c r="K160" s="118">
        <v>2.72</v>
      </c>
      <c r="L160" s="119">
        <v>0</v>
      </c>
      <c r="M160" s="120">
        <v>979.5</v>
      </c>
      <c r="N160" s="120">
        <v>0.06</v>
      </c>
      <c r="O160" s="120">
        <v>0.06</v>
      </c>
    </row>
    <row r="161" spans="1:15" ht="12.75" x14ac:dyDescent="0.2">
      <c r="A161" s="109">
        <f t="shared" si="3"/>
        <v>875</v>
      </c>
      <c r="B161" s="108">
        <v>875</v>
      </c>
      <c r="C161" s="109" t="s">
        <v>1577</v>
      </c>
      <c r="D161" s="109">
        <v>960</v>
      </c>
      <c r="E161" s="109">
        <v>960</v>
      </c>
      <c r="F161" s="112" t="s">
        <v>1343</v>
      </c>
      <c r="G161" s="109" t="s">
        <v>1207</v>
      </c>
      <c r="H161" s="117">
        <v>0</v>
      </c>
      <c r="I161" s="118">
        <v>5.48</v>
      </c>
      <c r="J161" s="118">
        <v>2.4900000000000002</v>
      </c>
      <c r="K161" s="118">
        <v>2.4900000000000002</v>
      </c>
      <c r="L161" s="119">
        <v>0</v>
      </c>
      <c r="M161" s="120">
        <v>547.79</v>
      </c>
      <c r="N161" s="120">
        <v>0.06</v>
      </c>
      <c r="O161" s="120">
        <v>0.06</v>
      </c>
    </row>
    <row r="162" spans="1:15" ht="12.75" x14ac:dyDescent="0.2">
      <c r="A162" s="109">
        <f t="shared" si="3"/>
        <v>7158</v>
      </c>
      <c r="B162" s="108">
        <v>7158</v>
      </c>
      <c r="C162" s="109" t="s">
        <v>1584</v>
      </c>
      <c r="D162" s="109">
        <v>7158</v>
      </c>
      <c r="E162" s="109">
        <v>7158</v>
      </c>
      <c r="F162" s="112" t="s">
        <v>1584</v>
      </c>
      <c r="G162" s="109" t="s">
        <v>1208</v>
      </c>
      <c r="H162" s="117">
        <v>3.3000000000000002E-2</v>
      </c>
      <c r="I162" s="118">
        <v>6.43</v>
      </c>
      <c r="J162" s="118">
        <v>1.82</v>
      </c>
      <c r="K162" s="118">
        <v>1.82</v>
      </c>
      <c r="L162" s="119">
        <v>0</v>
      </c>
      <c r="M162" s="120">
        <v>0</v>
      </c>
      <c r="N162" s="120">
        <v>0</v>
      </c>
      <c r="O162" s="120">
        <v>0</v>
      </c>
    </row>
    <row r="163" spans="1:15" ht="12.75" x14ac:dyDescent="0.2">
      <c r="A163" s="109" t="str">
        <f>B163</f>
        <v>New Import 1</v>
      </c>
      <c r="B163" s="109" t="s">
        <v>1210</v>
      </c>
      <c r="C163" s="109" t="s">
        <v>1210</v>
      </c>
      <c r="D163" s="109"/>
      <c r="E163" s="109"/>
      <c r="F163" s="110"/>
      <c r="G163" s="109" t="s">
        <v>1209</v>
      </c>
      <c r="H163" s="117">
        <v>0.253</v>
      </c>
      <c r="I163" s="118">
        <v>0</v>
      </c>
      <c r="J163" s="118">
        <v>3.53</v>
      </c>
      <c r="K163" s="118">
        <v>3.53</v>
      </c>
      <c r="L163" s="119">
        <v>0</v>
      </c>
      <c r="M163" s="120">
        <v>0</v>
      </c>
      <c r="N163" s="120">
        <v>0</v>
      </c>
      <c r="O163" s="120">
        <v>0</v>
      </c>
    </row>
    <row r="164" spans="1:15" ht="12.75" x14ac:dyDescent="0.2">
      <c r="A164" s="109" t="str">
        <f t="shared" ref="A164:A165" si="4">B164</f>
        <v>New Import 2</v>
      </c>
      <c r="B164" s="109" t="s">
        <v>1211</v>
      </c>
      <c r="C164" s="109" t="s">
        <v>1211</v>
      </c>
      <c r="D164" s="109" t="str">
        <f t="shared" ref="D164:D165" si="5">E164</f>
        <v>New Export 2</v>
      </c>
      <c r="E164" s="109" t="s">
        <v>1212</v>
      </c>
      <c r="F164" s="110" t="s">
        <v>1212</v>
      </c>
      <c r="G164" s="109" t="s">
        <v>790</v>
      </c>
      <c r="H164" s="117">
        <v>3.1019999999999999</v>
      </c>
      <c r="I164" s="118">
        <v>2.71</v>
      </c>
      <c r="J164" s="118">
        <v>2.19</v>
      </c>
      <c r="K164" s="118">
        <v>2.19</v>
      </c>
      <c r="L164" s="119">
        <v>0</v>
      </c>
      <c r="M164" s="120">
        <v>924.43</v>
      </c>
      <c r="N164" s="120">
        <v>0.06</v>
      </c>
      <c r="O164" s="120">
        <v>0.06</v>
      </c>
    </row>
    <row r="165" spans="1:15" ht="12.75" x14ac:dyDescent="0.2">
      <c r="A165" s="109" t="str">
        <f t="shared" si="4"/>
        <v>New Import 3</v>
      </c>
      <c r="B165" s="109" t="s">
        <v>1213</v>
      </c>
      <c r="C165" s="109" t="s">
        <v>1213</v>
      </c>
      <c r="D165" s="109" t="str">
        <f t="shared" si="5"/>
        <v>New Export 3</v>
      </c>
      <c r="E165" s="109" t="s">
        <v>1214</v>
      </c>
      <c r="F165" s="110" t="s">
        <v>1214</v>
      </c>
      <c r="G165" s="109" t="s">
        <v>792</v>
      </c>
      <c r="H165" s="117">
        <v>0</v>
      </c>
      <c r="I165" s="118">
        <v>34.9</v>
      </c>
      <c r="J165" s="118">
        <v>3.84</v>
      </c>
      <c r="K165" s="118">
        <v>3.84</v>
      </c>
      <c r="L165" s="119">
        <v>0</v>
      </c>
      <c r="M165" s="120">
        <v>1884.58</v>
      </c>
      <c r="N165" s="120">
        <v>0.06</v>
      </c>
      <c r="O165" s="120">
        <v>0.06</v>
      </c>
    </row>
    <row r="166" spans="1:15" ht="12.75" x14ac:dyDescent="0.2">
      <c r="A166" s="109" t="str">
        <f t="shared" ref="A166:A229" si="6">B166</f>
        <v>New Import 4</v>
      </c>
      <c r="B166" s="109" t="s">
        <v>1215</v>
      </c>
      <c r="C166" s="109" t="s">
        <v>1215</v>
      </c>
      <c r="D166" s="109" t="str">
        <f t="shared" ref="D166:D229" si="7">E166</f>
        <v>New Export 4</v>
      </c>
      <c r="E166" s="109" t="s">
        <v>1216</v>
      </c>
      <c r="F166" s="110" t="s">
        <v>1216</v>
      </c>
      <c r="G166" s="109" t="s">
        <v>793</v>
      </c>
      <c r="H166" s="117">
        <v>9.2360000000000007</v>
      </c>
      <c r="I166" s="118">
        <v>3.35</v>
      </c>
      <c r="J166" s="118">
        <v>2.99</v>
      </c>
      <c r="K166" s="118">
        <v>2.99</v>
      </c>
      <c r="L166" s="119">
        <v>0</v>
      </c>
      <c r="M166" s="120">
        <v>354.89</v>
      </c>
      <c r="N166" s="120">
        <v>0.06</v>
      </c>
      <c r="O166" s="120">
        <v>0.06</v>
      </c>
    </row>
    <row r="167" spans="1:15" ht="12.75" x14ac:dyDescent="0.2">
      <c r="A167" s="109" t="str">
        <f t="shared" si="6"/>
        <v>New Import 5</v>
      </c>
      <c r="B167" s="109" t="s">
        <v>1217</v>
      </c>
      <c r="C167" s="109" t="s">
        <v>1217</v>
      </c>
      <c r="D167" s="109" t="str">
        <f t="shared" si="7"/>
        <v>New Export 5</v>
      </c>
      <c r="E167" s="109" t="s">
        <v>1218</v>
      </c>
      <c r="F167" s="110" t="s">
        <v>1218</v>
      </c>
      <c r="G167" s="109" t="s">
        <v>794</v>
      </c>
      <c r="H167" s="117">
        <v>0</v>
      </c>
      <c r="I167" s="118">
        <v>3.15</v>
      </c>
      <c r="J167" s="118">
        <v>4.1399999999999997</v>
      </c>
      <c r="K167" s="118">
        <v>4.1399999999999997</v>
      </c>
      <c r="L167" s="119">
        <v>0</v>
      </c>
      <c r="M167" s="120">
        <v>313.33</v>
      </c>
      <c r="N167" s="120">
        <v>0.06</v>
      </c>
      <c r="O167" s="120">
        <v>0.06</v>
      </c>
    </row>
    <row r="168" spans="1:15" ht="12.75" x14ac:dyDescent="0.2">
      <c r="A168" s="109">
        <v>283</v>
      </c>
      <c r="B168" s="109">
        <v>283</v>
      </c>
      <c r="C168" s="109" t="s">
        <v>2129</v>
      </c>
      <c r="D168" s="109">
        <v>394</v>
      </c>
      <c r="E168" s="109">
        <v>394</v>
      </c>
      <c r="F168" s="110" t="s">
        <v>2130</v>
      </c>
      <c r="G168" s="109" t="s">
        <v>795</v>
      </c>
      <c r="H168" s="117">
        <v>3.5990000000000002</v>
      </c>
      <c r="I168" s="118">
        <v>1.76</v>
      </c>
      <c r="J168" s="118">
        <v>2.77</v>
      </c>
      <c r="K168" s="118">
        <v>2.77</v>
      </c>
      <c r="L168" s="119">
        <v>0</v>
      </c>
      <c r="M168" s="120">
        <v>352.88</v>
      </c>
      <c r="N168" s="120">
        <v>0.06</v>
      </c>
      <c r="O168" s="120">
        <v>0.06</v>
      </c>
    </row>
    <row r="169" spans="1:15" ht="12.75" x14ac:dyDescent="0.2">
      <c r="A169" s="109" t="str">
        <f t="shared" si="6"/>
        <v>New Import 7</v>
      </c>
      <c r="B169" s="109" t="s">
        <v>1219</v>
      </c>
      <c r="C169" s="109" t="s">
        <v>1219</v>
      </c>
      <c r="D169" s="109" t="str">
        <f t="shared" si="7"/>
        <v>New Export 7</v>
      </c>
      <c r="E169" s="109" t="s">
        <v>1220</v>
      </c>
      <c r="F169" s="110" t="s">
        <v>1220</v>
      </c>
      <c r="G169" s="109" t="s">
        <v>796</v>
      </c>
      <c r="H169" s="117">
        <v>1.8580000000000001</v>
      </c>
      <c r="I169" s="118">
        <v>2.86</v>
      </c>
      <c r="J169" s="118">
        <v>2.19</v>
      </c>
      <c r="K169" s="118">
        <v>2.19</v>
      </c>
      <c r="L169" s="119">
        <v>0</v>
      </c>
      <c r="M169" s="120">
        <v>572.91</v>
      </c>
      <c r="N169" s="120">
        <v>0.06</v>
      </c>
      <c r="O169" s="120">
        <v>0.06</v>
      </c>
    </row>
    <row r="170" spans="1:15" ht="12.75" x14ac:dyDescent="0.2">
      <c r="A170" s="109" t="str">
        <f t="shared" si="6"/>
        <v>New Import 8</v>
      </c>
      <c r="B170" s="109" t="s">
        <v>1221</v>
      </c>
      <c r="C170" s="109" t="s">
        <v>1221</v>
      </c>
      <c r="D170" s="109" t="str">
        <f t="shared" si="7"/>
        <v>New Export 8</v>
      </c>
      <c r="E170" s="109" t="s">
        <v>1222</v>
      </c>
      <c r="F170" s="110" t="s">
        <v>1222</v>
      </c>
      <c r="G170" s="109" t="s">
        <v>797</v>
      </c>
      <c r="H170" s="117">
        <v>10.147</v>
      </c>
      <c r="I170" s="118">
        <v>11.85</v>
      </c>
      <c r="J170" s="118">
        <v>3.09</v>
      </c>
      <c r="K170" s="118">
        <v>3.09</v>
      </c>
      <c r="L170" s="119">
        <v>0</v>
      </c>
      <c r="M170" s="120">
        <v>651.72</v>
      </c>
      <c r="N170" s="120">
        <v>0.06</v>
      </c>
      <c r="O170" s="120">
        <v>0.06</v>
      </c>
    </row>
    <row r="171" spans="1:15" ht="12.75" x14ac:dyDescent="0.2">
      <c r="A171" s="109" t="str">
        <f t="shared" si="6"/>
        <v>New Import 9</v>
      </c>
      <c r="B171" s="109" t="s">
        <v>1223</v>
      </c>
      <c r="C171" s="109" t="s">
        <v>1223</v>
      </c>
      <c r="D171" s="109" t="str">
        <f t="shared" si="7"/>
        <v>New Export 9</v>
      </c>
      <c r="E171" s="109" t="s">
        <v>1224</v>
      </c>
      <c r="F171" s="110" t="s">
        <v>1224</v>
      </c>
      <c r="G171" s="109" t="s">
        <v>798</v>
      </c>
      <c r="H171" s="117">
        <v>0</v>
      </c>
      <c r="I171" s="118">
        <v>6.97</v>
      </c>
      <c r="J171" s="118">
        <v>2.94</v>
      </c>
      <c r="K171" s="118">
        <v>2.94</v>
      </c>
      <c r="L171" s="119">
        <v>0</v>
      </c>
      <c r="M171" s="120">
        <v>324.55</v>
      </c>
      <c r="N171" s="120">
        <v>0.06</v>
      </c>
      <c r="O171" s="120">
        <v>0.06</v>
      </c>
    </row>
    <row r="172" spans="1:15" ht="12.75" x14ac:dyDescent="0.2">
      <c r="A172" s="109" t="str">
        <f t="shared" si="6"/>
        <v>New Import 10</v>
      </c>
      <c r="B172" s="109" t="s">
        <v>1225</v>
      </c>
      <c r="C172" s="109" t="s">
        <v>1225</v>
      </c>
      <c r="D172" s="109" t="str">
        <f t="shared" si="7"/>
        <v>New Export 10</v>
      </c>
      <c r="E172" s="109" t="s">
        <v>1226</v>
      </c>
      <c r="F172" s="110" t="s">
        <v>1226</v>
      </c>
      <c r="G172" s="109" t="s">
        <v>799</v>
      </c>
      <c r="H172" s="117">
        <v>0.54900000000000004</v>
      </c>
      <c r="I172" s="118">
        <v>1</v>
      </c>
      <c r="J172" s="118">
        <v>3.02</v>
      </c>
      <c r="K172" s="118">
        <v>3.02</v>
      </c>
      <c r="L172" s="119">
        <v>0</v>
      </c>
      <c r="M172" s="120">
        <v>334.56</v>
      </c>
      <c r="N172" s="120">
        <v>0.06</v>
      </c>
      <c r="O172" s="120">
        <v>0.06</v>
      </c>
    </row>
    <row r="173" spans="1:15" ht="12.75" x14ac:dyDescent="0.2">
      <c r="A173" s="109" t="str">
        <f t="shared" si="6"/>
        <v>New Import 11</v>
      </c>
      <c r="B173" s="109" t="s">
        <v>1227</v>
      </c>
      <c r="C173" s="109" t="s">
        <v>1227</v>
      </c>
      <c r="D173" s="109" t="str">
        <f t="shared" si="7"/>
        <v>New Export 11</v>
      </c>
      <c r="E173" s="109" t="s">
        <v>1228</v>
      </c>
      <c r="F173" s="110" t="s">
        <v>1228</v>
      </c>
      <c r="G173" s="109" t="s">
        <v>800</v>
      </c>
      <c r="H173" s="117">
        <v>1.206</v>
      </c>
      <c r="I173" s="118">
        <v>18.82</v>
      </c>
      <c r="J173" s="118">
        <v>2.13</v>
      </c>
      <c r="K173" s="118">
        <v>2.13</v>
      </c>
      <c r="L173" s="119">
        <v>0</v>
      </c>
      <c r="M173" s="120">
        <v>530.25</v>
      </c>
      <c r="N173" s="120">
        <v>0.06</v>
      </c>
      <c r="O173" s="120">
        <v>0.06</v>
      </c>
    </row>
    <row r="174" spans="1:15" ht="12.75" x14ac:dyDescent="0.2">
      <c r="A174" s="109" t="str">
        <f t="shared" si="6"/>
        <v>New Import 12</v>
      </c>
      <c r="B174" s="109" t="s">
        <v>1229</v>
      </c>
      <c r="C174" s="109" t="s">
        <v>1229</v>
      </c>
      <c r="D174" s="109" t="str">
        <f t="shared" si="7"/>
        <v>New Export 12</v>
      </c>
      <c r="E174" s="109" t="s">
        <v>1230</v>
      </c>
      <c r="F174" s="110" t="s">
        <v>1230</v>
      </c>
      <c r="G174" s="109" t="s">
        <v>801</v>
      </c>
      <c r="H174" s="117">
        <v>0</v>
      </c>
      <c r="I174" s="118">
        <v>0.56000000000000005</v>
      </c>
      <c r="J174" s="118">
        <v>2.79</v>
      </c>
      <c r="K174" s="118">
        <v>2.79</v>
      </c>
      <c r="L174" s="119">
        <v>0</v>
      </c>
      <c r="M174" s="120">
        <v>393.43</v>
      </c>
      <c r="N174" s="120">
        <v>0.06</v>
      </c>
      <c r="O174" s="120">
        <v>0.06</v>
      </c>
    </row>
    <row r="175" spans="1:15" ht="12.75" x14ac:dyDescent="0.2">
      <c r="A175" s="109" t="str">
        <f t="shared" si="6"/>
        <v>New Import 13</v>
      </c>
      <c r="B175" s="109" t="s">
        <v>1231</v>
      </c>
      <c r="C175" s="109" t="s">
        <v>1231</v>
      </c>
      <c r="D175" s="109" t="str">
        <f t="shared" si="7"/>
        <v>New Export 13</v>
      </c>
      <c r="E175" s="109" t="s">
        <v>1232</v>
      </c>
      <c r="F175" s="110" t="s">
        <v>1232</v>
      </c>
      <c r="G175" s="109" t="s">
        <v>802</v>
      </c>
      <c r="H175" s="117">
        <v>0</v>
      </c>
      <c r="I175" s="118">
        <v>1.05</v>
      </c>
      <c r="J175" s="118">
        <v>2.78</v>
      </c>
      <c r="K175" s="118">
        <v>2.78</v>
      </c>
      <c r="L175" s="119">
        <v>0</v>
      </c>
      <c r="M175" s="120">
        <v>334.52</v>
      </c>
      <c r="N175" s="120">
        <v>0.06</v>
      </c>
      <c r="O175" s="120">
        <v>0.06</v>
      </c>
    </row>
    <row r="176" spans="1:15" ht="12.75" x14ac:dyDescent="0.2">
      <c r="A176" s="109" t="str">
        <f t="shared" si="6"/>
        <v>New Import 14</v>
      </c>
      <c r="B176" s="109" t="s">
        <v>1233</v>
      </c>
      <c r="C176" s="109" t="s">
        <v>1233</v>
      </c>
      <c r="D176" s="109" t="str">
        <f t="shared" si="7"/>
        <v>New Export 14</v>
      </c>
      <c r="E176" s="109" t="s">
        <v>1234</v>
      </c>
      <c r="F176" s="110" t="s">
        <v>1234</v>
      </c>
      <c r="G176" s="109" t="s">
        <v>803</v>
      </c>
      <c r="H176" s="117">
        <v>0.06</v>
      </c>
      <c r="I176" s="118">
        <v>4.25</v>
      </c>
      <c r="J176" s="118">
        <v>2.31</v>
      </c>
      <c r="K176" s="118">
        <v>2.31</v>
      </c>
      <c r="L176" s="119">
        <v>0</v>
      </c>
      <c r="M176" s="120">
        <v>708.93</v>
      </c>
      <c r="N176" s="120">
        <v>0.06</v>
      </c>
      <c r="O176" s="120">
        <v>0.06</v>
      </c>
    </row>
    <row r="177" spans="1:15" ht="12.75" x14ac:dyDescent="0.2">
      <c r="A177" s="109" t="str">
        <f t="shared" si="6"/>
        <v>New Import 15</v>
      </c>
      <c r="B177" s="109" t="s">
        <v>1235</v>
      </c>
      <c r="C177" s="109" t="s">
        <v>1235</v>
      </c>
      <c r="D177" s="109" t="str">
        <f t="shared" si="7"/>
        <v>New Export 15</v>
      </c>
      <c r="E177" s="109" t="s">
        <v>1236</v>
      </c>
      <c r="F177" s="110" t="s">
        <v>1236</v>
      </c>
      <c r="G177" s="109" t="s">
        <v>804</v>
      </c>
      <c r="H177" s="117">
        <v>4.2999999999999997E-2</v>
      </c>
      <c r="I177" s="118">
        <v>1.47</v>
      </c>
      <c r="J177" s="118">
        <v>3.53</v>
      </c>
      <c r="K177" s="118">
        <v>3.53</v>
      </c>
      <c r="L177" s="119">
        <v>0</v>
      </c>
      <c r="M177" s="120">
        <v>334.09</v>
      </c>
      <c r="N177" s="120">
        <v>0.06</v>
      </c>
      <c r="O177" s="120">
        <v>0.06</v>
      </c>
    </row>
    <row r="178" spans="1:15" ht="12.75" x14ac:dyDescent="0.2">
      <c r="A178" s="109" t="str">
        <f t="shared" si="6"/>
        <v>New Import 16</v>
      </c>
      <c r="B178" s="109" t="s">
        <v>1237</v>
      </c>
      <c r="C178" s="109" t="s">
        <v>1237</v>
      </c>
      <c r="D178" s="109" t="str">
        <f t="shared" si="7"/>
        <v>New Export 16</v>
      </c>
      <c r="E178" s="109" t="s">
        <v>1238</v>
      </c>
      <c r="F178" s="110" t="s">
        <v>1238</v>
      </c>
      <c r="G178" s="109" t="s">
        <v>805</v>
      </c>
      <c r="H178" s="117">
        <v>3.794</v>
      </c>
      <c r="I178" s="118">
        <v>0.64</v>
      </c>
      <c r="J178" s="118">
        <v>3.19</v>
      </c>
      <c r="K178" s="118">
        <v>3.19</v>
      </c>
      <c r="L178" s="119">
        <v>0</v>
      </c>
      <c r="M178" s="120">
        <v>354</v>
      </c>
      <c r="N178" s="120">
        <v>0.06</v>
      </c>
      <c r="O178" s="120">
        <v>0.06</v>
      </c>
    </row>
    <row r="179" spans="1:15" ht="12.75" x14ac:dyDescent="0.2">
      <c r="A179" s="109" t="str">
        <f t="shared" si="6"/>
        <v>New Import 17</v>
      </c>
      <c r="B179" s="109" t="s">
        <v>1239</v>
      </c>
      <c r="C179" s="109" t="s">
        <v>1239</v>
      </c>
      <c r="D179" s="109" t="str">
        <f t="shared" si="7"/>
        <v>New Export 17</v>
      </c>
      <c r="E179" s="109" t="s">
        <v>1240</v>
      </c>
      <c r="F179" s="110" t="s">
        <v>1240</v>
      </c>
      <c r="G179" s="109" t="s">
        <v>806</v>
      </c>
      <c r="H179" s="117">
        <v>1.4999999999999999E-2</v>
      </c>
      <c r="I179" s="118">
        <v>2.82</v>
      </c>
      <c r="J179" s="118">
        <v>2.31</v>
      </c>
      <c r="K179" s="118">
        <v>2.31</v>
      </c>
      <c r="L179" s="119">
        <v>0</v>
      </c>
      <c r="M179" s="120">
        <v>391.17</v>
      </c>
      <c r="N179" s="120">
        <v>0.06</v>
      </c>
      <c r="O179" s="120">
        <v>0.06</v>
      </c>
    </row>
    <row r="180" spans="1:15" ht="12.75" x14ac:dyDescent="0.2">
      <c r="A180" s="109" t="str">
        <f t="shared" si="6"/>
        <v>New Import 18</v>
      </c>
      <c r="B180" s="109" t="s">
        <v>1241</v>
      </c>
      <c r="C180" s="109" t="s">
        <v>1241</v>
      </c>
      <c r="D180" s="109" t="str">
        <f t="shared" si="7"/>
        <v>New Export 18</v>
      </c>
      <c r="E180" s="109" t="s">
        <v>1242</v>
      </c>
      <c r="F180" s="110" t="s">
        <v>1242</v>
      </c>
      <c r="G180" s="109" t="s">
        <v>807</v>
      </c>
      <c r="H180" s="117">
        <v>0.55000000000000004</v>
      </c>
      <c r="I180" s="118">
        <v>33.409999999999997</v>
      </c>
      <c r="J180" s="118">
        <v>3.02</v>
      </c>
      <c r="K180" s="118">
        <v>3.02</v>
      </c>
      <c r="L180" s="119">
        <v>0</v>
      </c>
      <c r="M180" s="120">
        <v>2227.65</v>
      </c>
      <c r="N180" s="120">
        <v>0.06</v>
      </c>
      <c r="O180" s="120">
        <v>0.06</v>
      </c>
    </row>
    <row r="181" spans="1:15" ht="12.75" x14ac:dyDescent="0.2">
      <c r="A181" s="109">
        <v>275</v>
      </c>
      <c r="B181" s="109">
        <v>275</v>
      </c>
      <c r="C181" s="109">
        <v>2200042329078</v>
      </c>
      <c r="D181" s="109">
        <v>386</v>
      </c>
      <c r="E181" s="109">
        <v>386</v>
      </c>
      <c r="F181" s="110" t="s">
        <v>2122</v>
      </c>
      <c r="G181" s="109" t="s">
        <v>808</v>
      </c>
      <c r="H181" s="117">
        <v>6.66</v>
      </c>
      <c r="I181" s="118">
        <v>3.64</v>
      </c>
      <c r="J181" s="118">
        <v>3.16</v>
      </c>
      <c r="K181" s="118">
        <v>3.16</v>
      </c>
      <c r="L181" s="119">
        <v>0</v>
      </c>
      <c r="M181" s="120">
        <v>327.88</v>
      </c>
      <c r="N181" s="120">
        <v>0.06</v>
      </c>
      <c r="O181" s="120">
        <v>0.06</v>
      </c>
    </row>
    <row r="182" spans="1:15" ht="12.75" x14ac:dyDescent="0.2">
      <c r="A182" s="109" t="str">
        <f t="shared" si="6"/>
        <v>New Import 20</v>
      </c>
      <c r="B182" s="109" t="s">
        <v>1243</v>
      </c>
      <c r="C182" s="109" t="s">
        <v>1243</v>
      </c>
      <c r="D182" s="109" t="str">
        <f t="shared" si="7"/>
        <v>New Export 20</v>
      </c>
      <c r="E182" s="109" t="s">
        <v>1244</v>
      </c>
      <c r="F182" s="110" t="s">
        <v>1244</v>
      </c>
      <c r="G182" s="109" t="s">
        <v>809</v>
      </c>
      <c r="H182" s="117">
        <v>0</v>
      </c>
      <c r="I182" s="118">
        <v>2.2799999999999998</v>
      </c>
      <c r="J182" s="118">
        <v>2.99</v>
      </c>
      <c r="K182" s="118">
        <v>2.99</v>
      </c>
      <c r="L182" s="119">
        <v>0</v>
      </c>
      <c r="M182" s="120">
        <v>314.2</v>
      </c>
      <c r="N182" s="120">
        <v>0.06</v>
      </c>
      <c r="O182" s="120">
        <v>0.06</v>
      </c>
    </row>
    <row r="183" spans="1:15" ht="12.75" x14ac:dyDescent="0.2">
      <c r="A183" s="109" t="str">
        <f t="shared" si="6"/>
        <v>New Import 21</v>
      </c>
      <c r="B183" s="109" t="s">
        <v>1245</v>
      </c>
      <c r="C183" s="109" t="s">
        <v>1245</v>
      </c>
      <c r="D183" s="109" t="str">
        <f t="shared" si="7"/>
        <v>New Export 21</v>
      </c>
      <c r="E183" s="109" t="s">
        <v>1246</v>
      </c>
      <c r="F183" s="110" t="s">
        <v>1246</v>
      </c>
      <c r="G183" s="109" t="s">
        <v>810</v>
      </c>
      <c r="H183" s="117">
        <v>0</v>
      </c>
      <c r="I183" s="118">
        <v>50.37</v>
      </c>
      <c r="J183" s="118">
        <v>4.3</v>
      </c>
      <c r="K183" s="118">
        <v>4.3</v>
      </c>
      <c r="L183" s="119">
        <v>0</v>
      </c>
      <c r="M183" s="120">
        <v>2316.87</v>
      </c>
      <c r="N183" s="120">
        <v>0.06</v>
      </c>
      <c r="O183" s="120">
        <v>0.06</v>
      </c>
    </row>
    <row r="184" spans="1:15" ht="12.75" x14ac:dyDescent="0.2">
      <c r="A184" s="109" t="str">
        <f t="shared" si="6"/>
        <v>New Import 22</v>
      </c>
      <c r="B184" s="109" t="s">
        <v>1247</v>
      </c>
      <c r="C184" s="109" t="s">
        <v>1247</v>
      </c>
      <c r="D184" s="109" t="str">
        <f t="shared" si="7"/>
        <v>New Export 22</v>
      </c>
      <c r="E184" s="109" t="s">
        <v>1248</v>
      </c>
      <c r="F184" s="110" t="s">
        <v>1248</v>
      </c>
      <c r="G184" s="109" t="s">
        <v>811</v>
      </c>
      <c r="H184" s="117">
        <v>0</v>
      </c>
      <c r="I184" s="118">
        <v>23.16</v>
      </c>
      <c r="J184" s="118">
        <v>2.29</v>
      </c>
      <c r="K184" s="118">
        <v>2.29</v>
      </c>
      <c r="L184" s="119">
        <v>0</v>
      </c>
      <c r="M184" s="120">
        <v>1158.1400000000001</v>
      </c>
      <c r="N184" s="120">
        <v>0.06</v>
      </c>
      <c r="O184" s="120">
        <v>0.06</v>
      </c>
    </row>
    <row r="185" spans="1:15" ht="12.75" x14ac:dyDescent="0.2">
      <c r="A185" s="109" t="str">
        <f t="shared" si="6"/>
        <v>New Import 23</v>
      </c>
      <c r="B185" s="109" t="s">
        <v>1249</v>
      </c>
      <c r="C185" s="109" t="s">
        <v>1249</v>
      </c>
      <c r="D185" s="109" t="str">
        <f t="shared" si="7"/>
        <v>New Export 23</v>
      </c>
      <c r="E185" s="109" t="s">
        <v>1250</v>
      </c>
      <c r="F185" s="110" t="s">
        <v>1250</v>
      </c>
      <c r="G185" s="109" t="s">
        <v>812</v>
      </c>
      <c r="H185" s="117">
        <v>0.82899999999999996</v>
      </c>
      <c r="I185" s="118">
        <v>2.67</v>
      </c>
      <c r="J185" s="118">
        <v>2.42</v>
      </c>
      <c r="K185" s="118">
        <v>2.42</v>
      </c>
      <c r="L185" s="119">
        <v>0</v>
      </c>
      <c r="M185" s="120">
        <v>267.43</v>
      </c>
      <c r="N185" s="120">
        <v>0.06</v>
      </c>
      <c r="O185" s="120">
        <v>0.06</v>
      </c>
    </row>
    <row r="186" spans="1:15" ht="12.75" x14ac:dyDescent="0.2">
      <c r="A186" s="109" t="str">
        <f t="shared" si="6"/>
        <v>New Import 24</v>
      </c>
      <c r="B186" s="109" t="s">
        <v>1251</v>
      </c>
      <c r="C186" s="109" t="s">
        <v>1251</v>
      </c>
      <c r="D186" s="109" t="str">
        <f t="shared" si="7"/>
        <v>New Export 24</v>
      </c>
      <c r="E186" s="109" t="s">
        <v>1252</v>
      </c>
      <c r="F186" s="110" t="s">
        <v>1252</v>
      </c>
      <c r="G186" s="109" t="s">
        <v>813</v>
      </c>
      <c r="H186" s="117">
        <v>7.0000000000000001E-3</v>
      </c>
      <c r="I186" s="118">
        <v>38.630000000000003</v>
      </c>
      <c r="J186" s="118">
        <v>2.31</v>
      </c>
      <c r="K186" s="118">
        <v>2.31</v>
      </c>
      <c r="L186" s="119">
        <v>0</v>
      </c>
      <c r="M186" s="120">
        <v>355.37</v>
      </c>
      <c r="N186" s="120">
        <v>0.06</v>
      </c>
      <c r="O186" s="120">
        <v>0.06</v>
      </c>
    </row>
    <row r="187" spans="1:15" ht="12.75" x14ac:dyDescent="0.2">
      <c r="A187" s="109" t="str">
        <f t="shared" si="6"/>
        <v>New Import 25</v>
      </c>
      <c r="B187" s="109" t="s">
        <v>1253</v>
      </c>
      <c r="C187" s="109" t="s">
        <v>1253</v>
      </c>
      <c r="D187" s="109" t="str">
        <f t="shared" si="7"/>
        <v>New Export 25</v>
      </c>
      <c r="E187" s="109" t="s">
        <v>1254</v>
      </c>
      <c r="F187" s="110" t="s">
        <v>1254</v>
      </c>
      <c r="G187" s="109" t="s">
        <v>814</v>
      </c>
      <c r="H187" s="117">
        <v>0</v>
      </c>
      <c r="I187" s="118">
        <v>2.9</v>
      </c>
      <c r="J187" s="118">
        <v>4.03</v>
      </c>
      <c r="K187" s="118">
        <v>4.03</v>
      </c>
      <c r="L187" s="119">
        <v>0</v>
      </c>
      <c r="M187" s="120">
        <v>580.74</v>
      </c>
      <c r="N187" s="120">
        <v>0.06</v>
      </c>
      <c r="O187" s="120">
        <v>0.06</v>
      </c>
    </row>
    <row r="188" spans="1:15" ht="12.75" x14ac:dyDescent="0.2">
      <c r="A188" s="109" t="str">
        <f t="shared" si="6"/>
        <v>New Import 26</v>
      </c>
      <c r="B188" s="109" t="s">
        <v>1255</v>
      </c>
      <c r="C188" s="109" t="s">
        <v>1255</v>
      </c>
      <c r="D188" s="109" t="str">
        <f t="shared" si="7"/>
        <v>New Export 26</v>
      </c>
      <c r="E188" s="109" t="s">
        <v>1256</v>
      </c>
      <c r="F188" s="110" t="s">
        <v>1256</v>
      </c>
      <c r="G188" s="109" t="s">
        <v>815</v>
      </c>
      <c r="H188" s="117">
        <v>0.83</v>
      </c>
      <c r="I188" s="118">
        <v>9.77</v>
      </c>
      <c r="J188" s="118">
        <v>2.2599999999999998</v>
      </c>
      <c r="K188" s="118">
        <v>2.2599999999999998</v>
      </c>
      <c r="L188" s="119">
        <v>0</v>
      </c>
      <c r="M188" s="120">
        <v>450.35</v>
      </c>
      <c r="N188" s="120">
        <v>0.06</v>
      </c>
      <c r="O188" s="120">
        <v>0.06</v>
      </c>
    </row>
    <row r="189" spans="1:15" ht="12.75" x14ac:dyDescent="0.2">
      <c r="A189" s="109" t="str">
        <f t="shared" si="6"/>
        <v>New Import 27</v>
      </c>
      <c r="B189" s="109" t="s">
        <v>1257</v>
      </c>
      <c r="C189" s="109" t="s">
        <v>1257</v>
      </c>
      <c r="D189" s="109" t="str">
        <f t="shared" si="7"/>
        <v>New Export 27</v>
      </c>
      <c r="E189" s="109" t="s">
        <v>1258</v>
      </c>
      <c r="F189" s="110" t="s">
        <v>1258</v>
      </c>
      <c r="G189" s="109" t="s">
        <v>816</v>
      </c>
      <c r="H189" s="117">
        <v>1.4730000000000001</v>
      </c>
      <c r="I189" s="118">
        <v>1.74</v>
      </c>
      <c r="J189" s="118">
        <v>2.2799999999999998</v>
      </c>
      <c r="K189" s="118">
        <v>2.2799999999999998</v>
      </c>
      <c r="L189" s="119">
        <v>0</v>
      </c>
      <c r="M189" s="120">
        <v>347.19</v>
      </c>
      <c r="N189" s="120">
        <v>0.06</v>
      </c>
      <c r="O189" s="120">
        <v>0.06</v>
      </c>
    </row>
    <row r="190" spans="1:15" ht="12.75" x14ac:dyDescent="0.2">
      <c r="A190" s="109" t="str">
        <f t="shared" si="6"/>
        <v>New Import 28</v>
      </c>
      <c r="B190" s="109" t="s">
        <v>1259</v>
      </c>
      <c r="C190" s="109" t="s">
        <v>1259</v>
      </c>
      <c r="D190" s="109" t="str">
        <f t="shared" si="7"/>
        <v>New Export 28</v>
      </c>
      <c r="E190" s="109" t="s">
        <v>1260</v>
      </c>
      <c r="F190" s="110" t="s">
        <v>1260</v>
      </c>
      <c r="G190" s="109" t="s">
        <v>818</v>
      </c>
      <c r="H190" s="117">
        <v>0</v>
      </c>
      <c r="I190" s="118">
        <v>3.31</v>
      </c>
      <c r="J190" s="118">
        <v>2.66</v>
      </c>
      <c r="K190" s="118">
        <v>2.66</v>
      </c>
      <c r="L190" s="119">
        <v>0</v>
      </c>
      <c r="M190" s="120">
        <v>351.33</v>
      </c>
      <c r="N190" s="120">
        <v>0.06</v>
      </c>
      <c r="O190" s="120">
        <v>0.06</v>
      </c>
    </row>
    <row r="191" spans="1:15" ht="12.75" x14ac:dyDescent="0.2">
      <c r="A191" s="109" t="str">
        <f t="shared" si="6"/>
        <v>New Import 29</v>
      </c>
      <c r="B191" s="109" t="s">
        <v>1261</v>
      </c>
      <c r="C191" s="109" t="s">
        <v>1261</v>
      </c>
      <c r="D191" s="109" t="str">
        <f t="shared" si="7"/>
        <v>New Export 29</v>
      </c>
      <c r="E191" s="109" t="s">
        <v>1262</v>
      </c>
      <c r="F191" s="110" t="s">
        <v>1262</v>
      </c>
      <c r="G191" s="109" t="s">
        <v>819</v>
      </c>
      <c r="H191" s="117">
        <v>3.7360000000000002</v>
      </c>
      <c r="I191" s="118">
        <v>5.25</v>
      </c>
      <c r="J191" s="118">
        <v>2.78</v>
      </c>
      <c r="K191" s="118">
        <v>2.78</v>
      </c>
      <c r="L191" s="119">
        <v>0</v>
      </c>
      <c r="M191" s="120">
        <v>524.74</v>
      </c>
      <c r="N191" s="120">
        <v>0.06</v>
      </c>
      <c r="O191" s="120">
        <v>0.06</v>
      </c>
    </row>
    <row r="192" spans="1:15" ht="12.75" x14ac:dyDescent="0.2">
      <c r="A192" s="109" t="str">
        <f t="shared" si="6"/>
        <v>New Import 30</v>
      </c>
      <c r="B192" s="109" t="s">
        <v>1263</v>
      </c>
      <c r="C192" s="109" t="s">
        <v>1263</v>
      </c>
      <c r="D192" s="109" t="str">
        <f t="shared" si="7"/>
        <v>New Export 30</v>
      </c>
      <c r="E192" s="109" t="s">
        <v>1264</v>
      </c>
      <c r="F192" s="110" t="s">
        <v>1264</v>
      </c>
      <c r="G192" s="109" t="s">
        <v>821</v>
      </c>
      <c r="H192" s="117">
        <v>0</v>
      </c>
      <c r="I192" s="118">
        <v>1.04</v>
      </c>
      <c r="J192" s="118">
        <v>2.75</v>
      </c>
      <c r="K192" s="118">
        <v>2.75</v>
      </c>
      <c r="L192" s="119">
        <v>0</v>
      </c>
      <c r="M192" s="120">
        <v>334.29</v>
      </c>
      <c r="N192" s="120">
        <v>0.06</v>
      </c>
      <c r="O192" s="120">
        <v>0.06</v>
      </c>
    </row>
    <row r="193" spans="1:15" ht="12.75" x14ac:dyDescent="0.2">
      <c r="A193" s="109" t="str">
        <f t="shared" si="6"/>
        <v>New Import 31</v>
      </c>
      <c r="B193" s="109" t="s">
        <v>1265</v>
      </c>
      <c r="C193" s="109" t="s">
        <v>1265</v>
      </c>
      <c r="D193" s="109" t="str">
        <f t="shared" si="7"/>
        <v>New Export 31</v>
      </c>
      <c r="E193" s="109" t="s">
        <v>1266</v>
      </c>
      <c r="F193" s="110" t="s">
        <v>1266</v>
      </c>
      <c r="G193" s="109" t="s">
        <v>822</v>
      </c>
      <c r="H193" s="117">
        <v>1.476</v>
      </c>
      <c r="I193" s="118">
        <v>1.19</v>
      </c>
      <c r="J193" s="118">
        <v>2.65</v>
      </c>
      <c r="K193" s="118">
        <v>2.65</v>
      </c>
      <c r="L193" s="119">
        <v>0</v>
      </c>
      <c r="M193" s="120">
        <v>334.37</v>
      </c>
      <c r="N193" s="120">
        <v>0.06</v>
      </c>
      <c r="O193" s="120">
        <v>0.06</v>
      </c>
    </row>
    <row r="194" spans="1:15" ht="12.75" x14ac:dyDescent="0.2">
      <c r="A194" s="109">
        <v>278</v>
      </c>
      <c r="B194" s="109">
        <v>278</v>
      </c>
      <c r="C194" s="109">
        <v>2200042333678</v>
      </c>
      <c r="D194" s="109">
        <v>389</v>
      </c>
      <c r="E194" s="109">
        <v>389</v>
      </c>
      <c r="F194" s="110" t="s">
        <v>2125</v>
      </c>
      <c r="G194" s="109" t="s">
        <v>823</v>
      </c>
      <c r="H194" s="117">
        <v>1.8460000000000001</v>
      </c>
      <c r="I194" s="118">
        <v>12.34</v>
      </c>
      <c r="J194" s="118">
        <v>2.67</v>
      </c>
      <c r="K194" s="118">
        <v>2.67</v>
      </c>
      <c r="L194" s="119">
        <v>0</v>
      </c>
      <c r="M194" s="120">
        <v>2097.9699999999998</v>
      </c>
      <c r="N194" s="120">
        <v>0.06</v>
      </c>
      <c r="O194" s="120">
        <v>0.06</v>
      </c>
    </row>
    <row r="195" spans="1:15" ht="12.75" x14ac:dyDescent="0.2">
      <c r="A195" s="109" t="str">
        <f t="shared" si="6"/>
        <v>New Import 33</v>
      </c>
      <c r="B195" s="109" t="s">
        <v>1267</v>
      </c>
      <c r="C195" s="109" t="s">
        <v>1267</v>
      </c>
      <c r="D195" s="109" t="str">
        <f t="shared" si="7"/>
        <v>New Export 33</v>
      </c>
      <c r="E195" s="109" t="s">
        <v>1268</v>
      </c>
      <c r="F195" s="110" t="s">
        <v>1268</v>
      </c>
      <c r="G195" s="109" t="s">
        <v>824</v>
      </c>
      <c r="H195" s="117">
        <v>1.2729999999999999</v>
      </c>
      <c r="I195" s="118">
        <v>17.34</v>
      </c>
      <c r="J195" s="118">
        <v>2.5299999999999998</v>
      </c>
      <c r="K195" s="118">
        <v>2.5299999999999998</v>
      </c>
      <c r="L195" s="119">
        <v>0</v>
      </c>
      <c r="M195" s="120">
        <v>346.72</v>
      </c>
      <c r="N195" s="120">
        <v>0.06</v>
      </c>
      <c r="O195" s="120">
        <v>0.06</v>
      </c>
    </row>
    <row r="196" spans="1:15" ht="12.75" x14ac:dyDescent="0.2">
      <c r="A196" s="109" t="str">
        <f t="shared" si="6"/>
        <v>New Import 34</v>
      </c>
      <c r="B196" s="109" t="s">
        <v>1269</v>
      </c>
      <c r="C196" s="109" t="s">
        <v>1269</v>
      </c>
      <c r="D196" s="109" t="str">
        <f t="shared" si="7"/>
        <v>New Export 34</v>
      </c>
      <c r="E196" s="109" t="s">
        <v>1270</v>
      </c>
      <c r="F196" s="110" t="s">
        <v>1270</v>
      </c>
      <c r="G196" s="109" t="s">
        <v>825</v>
      </c>
      <c r="H196" s="117">
        <v>0</v>
      </c>
      <c r="I196" s="118">
        <v>11.35</v>
      </c>
      <c r="J196" s="118">
        <v>2.0699999999999998</v>
      </c>
      <c r="K196" s="118">
        <v>2.0699999999999998</v>
      </c>
      <c r="L196" s="119">
        <v>0</v>
      </c>
      <c r="M196" s="120">
        <v>1891.39</v>
      </c>
      <c r="N196" s="120">
        <v>0.06</v>
      </c>
      <c r="O196" s="120">
        <v>0.06</v>
      </c>
    </row>
    <row r="197" spans="1:15" ht="12.75" x14ac:dyDescent="0.2">
      <c r="A197" s="109">
        <v>276</v>
      </c>
      <c r="B197" s="109">
        <v>276</v>
      </c>
      <c r="C197" s="109">
        <v>2200042329031</v>
      </c>
      <c r="D197" s="109">
        <v>387</v>
      </c>
      <c r="E197" s="109">
        <v>387</v>
      </c>
      <c r="F197" s="110" t="s">
        <v>2123</v>
      </c>
      <c r="G197" s="109" t="s">
        <v>826</v>
      </c>
      <c r="H197" s="117">
        <v>6.431</v>
      </c>
      <c r="I197" s="118">
        <v>1.45</v>
      </c>
      <c r="J197" s="118">
        <v>3.39</v>
      </c>
      <c r="K197" s="118">
        <v>3.39</v>
      </c>
      <c r="L197" s="119">
        <v>0</v>
      </c>
      <c r="M197" s="120">
        <v>363.52</v>
      </c>
      <c r="N197" s="120">
        <v>0.06</v>
      </c>
      <c r="O197" s="120">
        <v>0.06</v>
      </c>
    </row>
    <row r="198" spans="1:15" ht="12.75" x14ac:dyDescent="0.2">
      <c r="A198" s="109" t="str">
        <f t="shared" si="6"/>
        <v>New Import 36</v>
      </c>
      <c r="B198" s="109" t="s">
        <v>1271</v>
      </c>
      <c r="C198" s="109" t="s">
        <v>1271</v>
      </c>
      <c r="D198" s="109" t="str">
        <f t="shared" si="7"/>
        <v>New Export 36</v>
      </c>
      <c r="E198" s="109" t="s">
        <v>1272</v>
      </c>
      <c r="F198" s="110" t="s">
        <v>1272</v>
      </c>
      <c r="G198" s="109" t="s">
        <v>827</v>
      </c>
      <c r="H198" s="117">
        <v>0.55800000000000005</v>
      </c>
      <c r="I198" s="118">
        <v>2.54</v>
      </c>
      <c r="J198" s="118">
        <v>2.82</v>
      </c>
      <c r="K198" s="118">
        <v>2.82</v>
      </c>
      <c r="L198" s="119">
        <v>0</v>
      </c>
      <c r="M198" s="120">
        <v>634.54</v>
      </c>
      <c r="N198" s="120">
        <v>0.06</v>
      </c>
      <c r="O198" s="120">
        <v>0.06</v>
      </c>
    </row>
    <row r="199" spans="1:15" ht="12.75" x14ac:dyDescent="0.2">
      <c r="A199" s="109" t="str">
        <f t="shared" si="6"/>
        <v>New Import 37</v>
      </c>
      <c r="B199" s="109" t="s">
        <v>1273</v>
      </c>
      <c r="C199" s="109" t="s">
        <v>1273</v>
      </c>
      <c r="D199" s="109" t="str">
        <f t="shared" si="7"/>
        <v>New Export 37</v>
      </c>
      <c r="E199" s="109" t="s">
        <v>1274</v>
      </c>
      <c r="F199" s="110" t="s">
        <v>1274</v>
      </c>
      <c r="G199" s="109" t="s">
        <v>828</v>
      </c>
      <c r="H199" s="117">
        <v>14.563000000000001</v>
      </c>
      <c r="I199" s="118">
        <v>36.229999999999997</v>
      </c>
      <c r="J199" s="118">
        <v>2.15</v>
      </c>
      <c r="K199" s="118">
        <v>2.15</v>
      </c>
      <c r="L199" s="119">
        <v>0</v>
      </c>
      <c r="M199" s="120">
        <v>2205.25</v>
      </c>
      <c r="N199" s="120">
        <v>0.06</v>
      </c>
      <c r="O199" s="120">
        <v>0.06</v>
      </c>
    </row>
    <row r="200" spans="1:15" ht="12.75" x14ac:dyDescent="0.2">
      <c r="A200" s="109" t="str">
        <f t="shared" si="6"/>
        <v>New Import 38</v>
      </c>
      <c r="B200" s="109" t="s">
        <v>1275</v>
      </c>
      <c r="C200" s="109" t="s">
        <v>1275</v>
      </c>
      <c r="D200" s="109" t="str">
        <f t="shared" si="7"/>
        <v>New Export 38</v>
      </c>
      <c r="E200" s="109" t="s">
        <v>1276</v>
      </c>
      <c r="F200" s="110" t="s">
        <v>1276</v>
      </c>
      <c r="G200" s="109" t="s">
        <v>829</v>
      </c>
      <c r="H200" s="117">
        <v>14.904</v>
      </c>
      <c r="I200" s="118">
        <v>8.2899999999999991</v>
      </c>
      <c r="J200" s="118">
        <v>2.56</v>
      </c>
      <c r="K200" s="118">
        <v>2.56</v>
      </c>
      <c r="L200" s="119">
        <v>0</v>
      </c>
      <c r="M200" s="120">
        <v>514.05999999999995</v>
      </c>
      <c r="N200" s="120">
        <v>0.06</v>
      </c>
      <c r="O200" s="120">
        <v>0.06</v>
      </c>
    </row>
    <row r="201" spans="1:15" ht="12.75" x14ac:dyDescent="0.2">
      <c r="A201" s="109" t="str">
        <f t="shared" si="6"/>
        <v>New Import 39</v>
      </c>
      <c r="B201" s="109" t="s">
        <v>1277</v>
      </c>
      <c r="C201" s="109" t="s">
        <v>1277</v>
      </c>
      <c r="D201" s="109" t="str">
        <f t="shared" si="7"/>
        <v>New Export 39</v>
      </c>
      <c r="E201" s="109" t="s">
        <v>1278</v>
      </c>
      <c r="F201" s="110" t="s">
        <v>1278</v>
      </c>
      <c r="G201" s="109" t="s">
        <v>830</v>
      </c>
      <c r="H201" s="117">
        <v>5.1870000000000003</v>
      </c>
      <c r="I201" s="118">
        <v>14.15</v>
      </c>
      <c r="J201" s="118">
        <v>2.16</v>
      </c>
      <c r="K201" s="118">
        <v>2.16</v>
      </c>
      <c r="L201" s="119">
        <v>0</v>
      </c>
      <c r="M201" s="120">
        <v>792.54</v>
      </c>
      <c r="N201" s="120">
        <v>0.06</v>
      </c>
      <c r="O201" s="120">
        <v>0.06</v>
      </c>
    </row>
    <row r="202" spans="1:15" ht="12.75" x14ac:dyDescent="0.2">
      <c r="A202" s="109" t="str">
        <f t="shared" si="6"/>
        <v>New Import 40</v>
      </c>
      <c r="B202" s="109" t="s">
        <v>1279</v>
      </c>
      <c r="C202" s="109" t="s">
        <v>1279</v>
      </c>
      <c r="D202" s="109" t="str">
        <f t="shared" si="7"/>
        <v>New Export 40</v>
      </c>
      <c r="E202" s="109" t="s">
        <v>1280</v>
      </c>
      <c r="F202" s="110" t="s">
        <v>1280</v>
      </c>
      <c r="G202" s="109" t="s">
        <v>831</v>
      </c>
      <c r="H202" s="117">
        <v>10.397</v>
      </c>
      <c r="I202" s="118">
        <v>10.91</v>
      </c>
      <c r="J202" s="118">
        <v>4.28</v>
      </c>
      <c r="K202" s="118">
        <v>4.28</v>
      </c>
      <c r="L202" s="119">
        <v>0</v>
      </c>
      <c r="M202" s="120">
        <v>1526.91</v>
      </c>
      <c r="N202" s="120">
        <v>0.06</v>
      </c>
      <c r="O202" s="120">
        <v>0.06</v>
      </c>
    </row>
    <row r="203" spans="1:15" ht="12.75" x14ac:dyDescent="0.2">
      <c r="A203" s="109" t="str">
        <f t="shared" si="6"/>
        <v>New Import 41</v>
      </c>
      <c r="B203" s="109" t="s">
        <v>1281</v>
      </c>
      <c r="C203" s="109" t="s">
        <v>1281</v>
      </c>
      <c r="D203" s="109" t="str">
        <f t="shared" si="7"/>
        <v>New Export 41</v>
      </c>
      <c r="E203" s="109" t="s">
        <v>1282</v>
      </c>
      <c r="F203" s="110" t="s">
        <v>1282</v>
      </c>
      <c r="G203" s="109" t="s">
        <v>832</v>
      </c>
      <c r="H203" s="117">
        <v>0</v>
      </c>
      <c r="I203" s="118">
        <v>0.79</v>
      </c>
      <c r="J203" s="118">
        <v>3.95</v>
      </c>
      <c r="K203" s="118">
        <v>3.95</v>
      </c>
      <c r="L203" s="119">
        <v>0</v>
      </c>
      <c r="M203" s="120">
        <v>315.69</v>
      </c>
      <c r="N203" s="120">
        <v>0.06</v>
      </c>
      <c r="O203" s="120">
        <v>0.06</v>
      </c>
    </row>
    <row r="204" spans="1:15" ht="12.75" x14ac:dyDescent="0.2">
      <c r="A204" s="109" t="str">
        <f t="shared" si="6"/>
        <v>New Import 42</v>
      </c>
      <c r="B204" s="109" t="s">
        <v>1283</v>
      </c>
      <c r="C204" s="109" t="s">
        <v>1283</v>
      </c>
      <c r="D204" s="109" t="str">
        <f t="shared" si="7"/>
        <v>New Export 42</v>
      </c>
      <c r="E204" s="109" t="s">
        <v>1284</v>
      </c>
      <c r="F204" s="110" t="s">
        <v>1284</v>
      </c>
      <c r="G204" s="109" t="s">
        <v>833</v>
      </c>
      <c r="H204" s="117">
        <v>0.185</v>
      </c>
      <c r="I204" s="118">
        <v>9.25</v>
      </c>
      <c r="J204" s="118">
        <v>2.81</v>
      </c>
      <c r="K204" s="118">
        <v>2.81</v>
      </c>
      <c r="L204" s="119">
        <v>0</v>
      </c>
      <c r="M204" s="120">
        <v>2986.53</v>
      </c>
      <c r="N204" s="120">
        <v>0.06</v>
      </c>
      <c r="O204" s="120">
        <v>0.06</v>
      </c>
    </row>
    <row r="205" spans="1:15" ht="12.75" x14ac:dyDescent="0.2">
      <c r="A205" s="109" t="str">
        <f t="shared" si="6"/>
        <v>New Import 43</v>
      </c>
      <c r="B205" s="109" t="s">
        <v>1285</v>
      </c>
      <c r="C205" s="109" t="s">
        <v>1285</v>
      </c>
      <c r="D205" s="109" t="str">
        <f t="shared" si="7"/>
        <v>New Export 43</v>
      </c>
      <c r="E205" s="109" t="s">
        <v>1286</v>
      </c>
      <c r="F205" s="110" t="s">
        <v>1286</v>
      </c>
      <c r="G205" s="109" t="s">
        <v>834</v>
      </c>
      <c r="H205" s="117">
        <v>6.726</v>
      </c>
      <c r="I205" s="118">
        <v>3.35</v>
      </c>
      <c r="J205" s="118">
        <v>3.59</v>
      </c>
      <c r="K205" s="118">
        <v>3.59</v>
      </c>
      <c r="L205" s="119">
        <v>0</v>
      </c>
      <c r="M205" s="120">
        <v>334.91</v>
      </c>
      <c r="N205" s="120">
        <v>0.06</v>
      </c>
      <c r="O205" s="120">
        <v>0.06</v>
      </c>
    </row>
    <row r="206" spans="1:15" ht="12.75" x14ac:dyDescent="0.2">
      <c r="A206" s="109" t="str">
        <f t="shared" si="6"/>
        <v>New Import 44</v>
      </c>
      <c r="B206" s="109" t="s">
        <v>1287</v>
      </c>
      <c r="C206" s="109" t="s">
        <v>1287</v>
      </c>
      <c r="D206" s="109" t="str">
        <f t="shared" si="7"/>
        <v>New Export 44</v>
      </c>
      <c r="E206" s="109" t="s">
        <v>1288</v>
      </c>
      <c r="F206" s="110" t="s">
        <v>1288</v>
      </c>
      <c r="G206" s="109" t="s">
        <v>836</v>
      </c>
      <c r="H206" s="117">
        <v>3.0000000000000001E-3</v>
      </c>
      <c r="I206" s="118">
        <v>1.55</v>
      </c>
      <c r="J206" s="118">
        <v>2.64</v>
      </c>
      <c r="K206" s="118">
        <v>2.64</v>
      </c>
      <c r="L206" s="119">
        <v>0</v>
      </c>
      <c r="M206" s="120">
        <v>392.44</v>
      </c>
      <c r="N206" s="120">
        <v>0.06</v>
      </c>
      <c r="O206" s="120">
        <v>0.06</v>
      </c>
    </row>
    <row r="207" spans="1:15" ht="12.75" x14ac:dyDescent="0.2">
      <c r="A207" s="109" t="str">
        <f t="shared" si="6"/>
        <v>New Import 45</v>
      </c>
      <c r="B207" s="109" t="s">
        <v>1289</v>
      </c>
      <c r="C207" s="109" t="s">
        <v>1289</v>
      </c>
      <c r="D207" s="109" t="str">
        <f t="shared" si="7"/>
        <v>New Export 45</v>
      </c>
      <c r="E207" s="109" t="s">
        <v>1290</v>
      </c>
      <c r="F207" s="110" t="s">
        <v>1290</v>
      </c>
      <c r="G207" s="109" t="s">
        <v>837</v>
      </c>
      <c r="H207" s="117">
        <v>0</v>
      </c>
      <c r="I207" s="118">
        <v>2.92</v>
      </c>
      <c r="J207" s="118">
        <v>2.85</v>
      </c>
      <c r="K207" s="118">
        <v>2.85</v>
      </c>
      <c r="L207" s="119">
        <v>0</v>
      </c>
      <c r="M207" s="120">
        <v>391.08</v>
      </c>
      <c r="N207" s="120">
        <v>0.06</v>
      </c>
      <c r="O207" s="120">
        <v>0.06</v>
      </c>
    </row>
    <row r="208" spans="1:15" ht="12.75" x14ac:dyDescent="0.2">
      <c r="A208" s="109" t="str">
        <f t="shared" si="6"/>
        <v>New Import 46</v>
      </c>
      <c r="B208" s="109" t="s">
        <v>1291</v>
      </c>
      <c r="C208" s="109" t="s">
        <v>1291</v>
      </c>
      <c r="D208" s="109" t="str">
        <f t="shared" si="7"/>
        <v>New Export 46</v>
      </c>
      <c r="E208" s="109" t="s">
        <v>1292</v>
      </c>
      <c r="F208" s="110" t="s">
        <v>1292</v>
      </c>
      <c r="G208" s="109" t="s">
        <v>838</v>
      </c>
      <c r="H208" s="117">
        <v>0</v>
      </c>
      <c r="I208" s="118">
        <v>7.62</v>
      </c>
      <c r="J208" s="118">
        <v>4.4800000000000004</v>
      </c>
      <c r="K208" s="118">
        <v>4.4800000000000004</v>
      </c>
      <c r="L208" s="119">
        <v>0</v>
      </c>
      <c r="M208" s="120">
        <v>1016.02</v>
      </c>
      <c r="N208" s="120">
        <v>0.06</v>
      </c>
      <c r="O208" s="120">
        <v>0.06</v>
      </c>
    </row>
    <row r="209" spans="1:15" ht="12.75" x14ac:dyDescent="0.2">
      <c r="A209" s="109">
        <v>277</v>
      </c>
      <c r="B209" s="109">
        <v>277</v>
      </c>
      <c r="C209" s="109">
        <v>2200042329050</v>
      </c>
      <c r="D209" s="109">
        <v>388</v>
      </c>
      <c r="E209" s="109">
        <v>388</v>
      </c>
      <c r="F209" s="110" t="s">
        <v>2124</v>
      </c>
      <c r="G209" s="109" t="s">
        <v>839</v>
      </c>
      <c r="H209" s="117">
        <v>6.6550000000000002</v>
      </c>
      <c r="I209" s="118">
        <v>5.37</v>
      </c>
      <c r="J209" s="118">
        <v>3.15</v>
      </c>
      <c r="K209" s="118">
        <v>3.15</v>
      </c>
      <c r="L209" s="119">
        <v>0</v>
      </c>
      <c r="M209" s="120">
        <v>322.33</v>
      </c>
      <c r="N209" s="120">
        <v>0.06</v>
      </c>
      <c r="O209" s="120">
        <v>0.06</v>
      </c>
    </row>
    <row r="210" spans="1:15" ht="12.75" x14ac:dyDescent="0.2">
      <c r="A210" s="109" t="str">
        <f t="shared" si="6"/>
        <v>New Import 48</v>
      </c>
      <c r="B210" s="109" t="s">
        <v>1293</v>
      </c>
      <c r="C210" s="109" t="s">
        <v>1293</v>
      </c>
      <c r="D210" s="109" t="str">
        <f t="shared" si="7"/>
        <v>New Export 48</v>
      </c>
      <c r="E210" s="109" t="s">
        <v>1294</v>
      </c>
      <c r="F210" s="110" t="s">
        <v>1294</v>
      </c>
      <c r="G210" s="109" t="s">
        <v>840</v>
      </c>
      <c r="H210" s="117">
        <v>0</v>
      </c>
      <c r="I210" s="118">
        <v>0.4</v>
      </c>
      <c r="J210" s="118">
        <v>4.13</v>
      </c>
      <c r="K210" s="118">
        <v>4.13</v>
      </c>
      <c r="L210" s="119">
        <v>0</v>
      </c>
      <c r="M210" s="120">
        <v>316.08</v>
      </c>
      <c r="N210" s="120">
        <v>0.06</v>
      </c>
      <c r="O210" s="120">
        <v>0.06</v>
      </c>
    </row>
    <row r="211" spans="1:15" ht="12.75" x14ac:dyDescent="0.2">
      <c r="A211" s="109" t="str">
        <f t="shared" si="6"/>
        <v>New Import 49</v>
      </c>
      <c r="B211" s="109" t="s">
        <v>1295</v>
      </c>
      <c r="C211" s="109" t="s">
        <v>1295</v>
      </c>
      <c r="D211" s="109" t="str">
        <f t="shared" si="7"/>
        <v>New Export 49</v>
      </c>
      <c r="E211" s="109" t="s">
        <v>1296</v>
      </c>
      <c r="F211" s="110" t="s">
        <v>1296</v>
      </c>
      <c r="G211" s="109" t="s">
        <v>841</v>
      </c>
      <c r="H211" s="117">
        <v>0.31900000000000001</v>
      </c>
      <c r="I211" s="118">
        <v>0.94</v>
      </c>
      <c r="J211" s="118">
        <v>3.29</v>
      </c>
      <c r="K211" s="118">
        <v>3.29</v>
      </c>
      <c r="L211" s="119">
        <v>0</v>
      </c>
      <c r="M211" s="120">
        <v>329.68</v>
      </c>
      <c r="N211" s="120">
        <v>0.06</v>
      </c>
      <c r="O211" s="120">
        <v>0.06</v>
      </c>
    </row>
    <row r="212" spans="1:15" ht="12.75" x14ac:dyDescent="0.2">
      <c r="A212" s="109" t="str">
        <f t="shared" si="6"/>
        <v>New Import 50</v>
      </c>
      <c r="B212" s="109" t="s">
        <v>1297</v>
      </c>
      <c r="C212" s="109" t="s">
        <v>1297</v>
      </c>
      <c r="D212" s="109" t="str">
        <f t="shared" si="7"/>
        <v>New Export 50</v>
      </c>
      <c r="E212" s="109" t="s">
        <v>1298</v>
      </c>
      <c r="F212" s="110" t="s">
        <v>1298</v>
      </c>
      <c r="G212" s="109" t="s">
        <v>842</v>
      </c>
      <c r="H212" s="117">
        <v>6.8289999999999997</v>
      </c>
      <c r="I212" s="118">
        <v>1.57</v>
      </c>
      <c r="J212" s="118">
        <v>4.3099999999999996</v>
      </c>
      <c r="K212" s="118">
        <v>4.3099999999999996</v>
      </c>
      <c r="L212" s="119">
        <v>0</v>
      </c>
      <c r="M212" s="120">
        <v>314.91000000000003</v>
      </c>
      <c r="N212" s="120">
        <v>0.06</v>
      </c>
      <c r="O212" s="120">
        <v>0.06</v>
      </c>
    </row>
    <row r="213" spans="1:15" ht="12.75" x14ac:dyDescent="0.2">
      <c r="A213" s="109" t="str">
        <f t="shared" si="6"/>
        <v>New Import 51</v>
      </c>
      <c r="B213" s="109" t="s">
        <v>1299</v>
      </c>
      <c r="C213" s="109" t="s">
        <v>1299</v>
      </c>
      <c r="D213" s="109" t="str">
        <f t="shared" si="7"/>
        <v>New Export 51</v>
      </c>
      <c r="E213" s="109" t="s">
        <v>1300</v>
      </c>
      <c r="F213" s="110" t="s">
        <v>1300</v>
      </c>
      <c r="G213" s="109" t="s">
        <v>843</v>
      </c>
      <c r="H213" s="117">
        <v>3.5000000000000003E-2</v>
      </c>
      <c r="I213" s="118">
        <v>3.74</v>
      </c>
      <c r="J213" s="118">
        <v>2.57</v>
      </c>
      <c r="K213" s="118">
        <v>2.57</v>
      </c>
      <c r="L213" s="119">
        <v>0</v>
      </c>
      <c r="M213" s="120">
        <v>797.46</v>
      </c>
      <c r="N213" s="120">
        <v>0.06</v>
      </c>
      <c r="O213" s="120">
        <v>0.06</v>
      </c>
    </row>
    <row r="214" spans="1:15" ht="12.75" x14ac:dyDescent="0.2">
      <c r="A214" s="109" t="str">
        <f t="shared" si="6"/>
        <v>New Import 52</v>
      </c>
      <c r="B214" s="109" t="s">
        <v>1301</v>
      </c>
      <c r="C214" s="109" t="s">
        <v>1301</v>
      </c>
      <c r="D214" s="109" t="str">
        <f t="shared" si="7"/>
        <v>New Export 52</v>
      </c>
      <c r="E214" s="109" t="s">
        <v>1302</v>
      </c>
      <c r="F214" s="110" t="s">
        <v>1302</v>
      </c>
      <c r="G214" s="109" t="s">
        <v>844</v>
      </c>
      <c r="H214" s="117">
        <v>1.4419999999999999</v>
      </c>
      <c r="I214" s="118">
        <v>0.94</v>
      </c>
      <c r="J214" s="118">
        <v>2.29</v>
      </c>
      <c r="K214" s="118">
        <v>2.29</v>
      </c>
      <c r="L214" s="119">
        <v>0</v>
      </c>
      <c r="M214" s="120">
        <v>410.96</v>
      </c>
      <c r="N214" s="120">
        <v>0.06</v>
      </c>
      <c r="O214" s="120">
        <v>0.06</v>
      </c>
    </row>
    <row r="215" spans="1:15" ht="12.75" x14ac:dyDescent="0.2">
      <c r="A215" s="109" t="str">
        <f t="shared" si="6"/>
        <v>New Import 53</v>
      </c>
      <c r="B215" s="109" t="s">
        <v>1303</v>
      </c>
      <c r="C215" s="109" t="s">
        <v>1303</v>
      </c>
      <c r="D215" s="109" t="str">
        <f t="shared" si="7"/>
        <v>New Export 53</v>
      </c>
      <c r="E215" s="109" t="s">
        <v>1304</v>
      </c>
      <c r="F215" s="110" t="s">
        <v>1304</v>
      </c>
      <c r="G215" s="109" t="s">
        <v>845</v>
      </c>
      <c r="H215" s="117">
        <v>0</v>
      </c>
      <c r="I215" s="118">
        <v>258.16000000000003</v>
      </c>
      <c r="J215" s="118">
        <v>1.81</v>
      </c>
      <c r="K215" s="118">
        <v>1.81</v>
      </c>
      <c r="L215" s="119">
        <v>0</v>
      </c>
      <c r="M215" s="120">
        <v>2177.79</v>
      </c>
      <c r="N215" s="120">
        <v>0.06</v>
      </c>
      <c r="O215" s="120">
        <v>0.06</v>
      </c>
    </row>
    <row r="216" spans="1:15" ht="12.75" x14ac:dyDescent="0.2">
      <c r="A216" s="109" t="str">
        <f t="shared" si="6"/>
        <v>New Import 54</v>
      </c>
      <c r="B216" s="109" t="s">
        <v>1305</v>
      </c>
      <c r="C216" s="109" t="s">
        <v>1305</v>
      </c>
      <c r="D216" s="109" t="str">
        <f t="shared" si="7"/>
        <v>New Export 54</v>
      </c>
      <c r="E216" s="109" t="s">
        <v>1306</v>
      </c>
      <c r="F216" s="110" t="s">
        <v>1306</v>
      </c>
      <c r="G216" s="109" t="s">
        <v>846</v>
      </c>
      <c r="H216" s="117">
        <v>0.318</v>
      </c>
      <c r="I216" s="118">
        <v>5.7</v>
      </c>
      <c r="J216" s="118">
        <v>2.57</v>
      </c>
      <c r="K216" s="118">
        <v>2.57</v>
      </c>
      <c r="L216" s="119">
        <v>0</v>
      </c>
      <c r="M216" s="120">
        <v>604.42999999999995</v>
      </c>
      <c r="N216" s="120">
        <v>0.06</v>
      </c>
      <c r="O216" s="120">
        <v>0.06</v>
      </c>
    </row>
    <row r="217" spans="1:15" ht="12.75" x14ac:dyDescent="0.2">
      <c r="A217" s="109" t="str">
        <f t="shared" si="6"/>
        <v>New Import 55</v>
      </c>
      <c r="B217" s="109" t="s">
        <v>1307</v>
      </c>
      <c r="C217" s="109" t="s">
        <v>1307</v>
      </c>
      <c r="D217" s="109" t="str">
        <f t="shared" si="7"/>
        <v>New Export 55</v>
      </c>
      <c r="E217" s="109" t="s">
        <v>1308</v>
      </c>
      <c r="F217" s="110" t="s">
        <v>1308</v>
      </c>
      <c r="G217" s="109" t="s">
        <v>847</v>
      </c>
      <c r="H217" s="117">
        <v>0</v>
      </c>
      <c r="I217" s="118">
        <v>1.21</v>
      </c>
      <c r="J217" s="118">
        <v>3.94</v>
      </c>
      <c r="K217" s="118">
        <v>3.94</v>
      </c>
      <c r="L217" s="119">
        <v>0</v>
      </c>
      <c r="M217" s="120">
        <v>337.95</v>
      </c>
      <c r="N217" s="120">
        <v>0.06</v>
      </c>
      <c r="O217" s="120">
        <v>0.06</v>
      </c>
    </row>
    <row r="218" spans="1:15" ht="12.75" x14ac:dyDescent="0.2">
      <c r="A218" s="109" t="str">
        <f t="shared" si="6"/>
        <v>New Import 56</v>
      </c>
      <c r="B218" s="109" t="s">
        <v>1309</v>
      </c>
      <c r="C218" s="109" t="s">
        <v>1309</v>
      </c>
      <c r="D218" s="109" t="str">
        <f t="shared" si="7"/>
        <v>New Export 56</v>
      </c>
      <c r="E218" s="109" t="s">
        <v>1310</v>
      </c>
      <c r="F218" s="110" t="s">
        <v>1310</v>
      </c>
      <c r="G218" s="109" t="s">
        <v>848</v>
      </c>
      <c r="H218" s="117">
        <v>4.4999999999999998E-2</v>
      </c>
      <c r="I218" s="118">
        <v>3.54</v>
      </c>
      <c r="J218" s="118">
        <v>3.55</v>
      </c>
      <c r="K218" s="118">
        <v>3.55</v>
      </c>
      <c r="L218" s="119">
        <v>0</v>
      </c>
      <c r="M218" s="120">
        <v>351.1</v>
      </c>
      <c r="N218" s="120">
        <v>0.06</v>
      </c>
      <c r="O218" s="120">
        <v>0.06</v>
      </c>
    </row>
    <row r="219" spans="1:15" ht="12.75" x14ac:dyDescent="0.2">
      <c r="A219" s="109" t="str">
        <f t="shared" si="6"/>
        <v>New Import 57</v>
      </c>
      <c r="B219" s="109" t="s">
        <v>1311</v>
      </c>
      <c r="C219" s="109" t="s">
        <v>1311</v>
      </c>
      <c r="D219" s="109" t="str">
        <f t="shared" si="7"/>
        <v>New Export 57</v>
      </c>
      <c r="E219" s="109" t="s">
        <v>1312</v>
      </c>
      <c r="F219" s="110" t="s">
        <v>1312</v>
      </c>
      <c r="G219" s="109" t="s">
        <v>849</v>
      </c>
      <c r="H219" s="117">
        <v>0</v>
      </c>
      <c r="I219" s="118">
        <v>3.9</v>
      </c>
      <c r="J219" s="118">
        <v>2.66</v>
      </c>
      <c r="K219" s="118">
        <v>2.66</v>
      </c>
      <c r="L219" s="119">
        <v>0</v>
      </c>
      <c r="M219" s="120">
        <v>390.09</v>
      </c>
      <c r="N219" s="120">
        <v>0.06</v>
      </c>
      <c r="O219" s="120">
        <v>0.06</v>
      </c>
    </row>
    <row r="220" spans="1:15" ht="12.75" x14ac:dyDescent="0.2">
      <c r="A220" s="109" t="str">
        <f t="shared" si="6"/>
        <v>New Import 58</v>
      </c>
      <c r="B220" s="109" t="s">
        <v>1313</v>
      </c>
      <c r="C220" s="109" t="s">
        <v>1313</v>
      </c>
      <c r="D220" s="109" t="str">
        <f t="shared" si="7"/>
        <v>New Export 58</v>
      </c>
      <c r="E220" s="109" t="s">
        <v>1314</v>
      </c>
      <c r="F220" s="110" t="s">
        <v>1314</v>
      </c>
      <c r="G220" s="109" t="s">
        <v>1109</v>
      </c>
      <c r="H220" s="117">
        <v>1.722</v>
      </c>
      <c r="I220" s="118">
        <v>1.49</v>
      </c>
      <c r="J220" s="118">
        <v>2.23</v>
      </c>
      <c r="K220" s="118">
        <v>2.23</v>
      </c>
      <c r="L220" s="119">
        <v>0</v>
      </c>
      <c r="M220" s="120">
        <v>356.75</v>
      </c>
      <c r="N220" s="120">
        <v>0.06</v>
      </c>
      <c r="O220" s="120">
        <v>0.06</v>
      </c>
    </row>
    <row r="221" spans="1:15" ht="12.75" x14ac:dyDescent="0.2">
      <c r="A221" s="109" t="str">
        <f t="shared" si="6"/>
        <v>New Import 59</v>
      </c>
      <c r="B221" s="109" t="s">
        <v>1315</v>
      </c>
      <c r="C221" s="109" t="s">
        <v>1315</v>
      </c>
      <c r="D221" s="109" t="str">
        <f t="shared" si="7"/>
        <v>New Export 59</v>
      </c>
      <c r="E221" s="109" t="s">
        <v>1316</v>
      </c>
      <c r="F221" s="110" t="s">
        <v>1316</v>
      </c>
      <c r="G221" s="109" t="s">
        <v>850</v>
      </c>
      <c r="H221" s="117">
        <v>0</v>
      </c>
      <c r="I221" s="118">
        <v>0.68</v>
      </c>
      <c r="J221" s="118">
        <v>2.9</v>
      </c>
      <c r="K221" s="118">
        <v>2.9</v>
      </c>
      <c r="L221" s="119">
        <v>0</v>
      </c>
      <c r="M221" s="120">
        <v>678.38</v>
      </c>
      <c r="N221" s="120">
        <v>0.06</v>
      </c>
      <c r="O221" s="120">
        <v>0.06</v>
      </c>
    </row>
    <row r="222" spans="1:15" ht="12.75" x14ac:dyDescent="0.2">
      <c r="A222" s="109" t="str">
        <f t="shared" si="6"/>
        <v>New Import 60</v>
      </c>
      <c r="B222" s="109" t="s">
        <v>1317</v>
      </c>
      <c r="C222" s="109" t="s">
        <v>1317</v>
      </c>
      <c r="D222" s="109" t="str">
        <f t="shared" si="7"/>
        <v>New Export 60</v>
      </c>
      <c r="E222" s="109" t="s">
        <v>1318</v>
      </c>
      <c r="F222" s="110" t="s">
        <v>1318</v>
      </c>
      <c r="G222" s="109" t="s">
        <v>851</v>
      </c>
      <c r="H222" s="117">
        <v>4.7E-2</v>
      </c>
      <c r="I222" s="118">
        <v>2.09</v>
      </c>
      <c r="J222" s="118">
        <v>4.26</v>
      </c>
      <c r="K222" s="118">
        <v>4.26</v>
      </c>
      <c r="L222" s="119">
        <v>0</v>
      </c>
      <c r="M222" s="120">
        <v>428.89</v>
      </c>
      <c r="N222" s="120">
        <v>0.06</v>
      </c>
      <c r="O222" s="120">
        <v>0.06</v>
      </c>
    </row>
    <row r="223" spans="1:15" ht="12.75" x14ac:dyDescent="0.2">
      <c r="A223" s="109" t="str">
        <f t="shared" si="6"/>
        <v>New Import 61</v>
      </c>
      <c r="B223" s="109" t="s">
        <v>1319</v>
      </c>
      <c r="C223" s="109" t="s">
        <v>1319</v>
      </c>
      <c r="D223" s="109" t="str">
        <f t="shared" si="7"/>
        <v>New Export 61</v>
      </c>
      <c r="E223" s="109" t="s">
        <v>1320</v>
      </c>
      <c r="F223" s="110" t="s">
        <v>1320</v>
      </c>
      <c r="G223" s="109" t="s">
        <v>852</v>
      </c>
      <c r="H223" s="117">
        <v>6.3259999999999996</v>
      </c>
      <c r="I223" s="118">
        <v>10.8</v>
      </c>
      <c r="J223" s="118">
        <v>3.25</v>
      </c>
      <c r="K223" s="118">
        <v>3.25</v>
      </c>
      <c r="L223" s="119">
        <v>0</v>
      </c>
      <c r="M223" s="120">
        <v>690.94</v>
      </c>
      <c r="N223" s="120">
        <v>0.06</v>
      </c>
      <c r="O223" s="120">
        <v>0.06</v>
      </c>
    </row>
    <row r="224" spans="1:15" ht="12.75" x14ac:dyDescent="0.2">
      <c r="A224" s="109" t="str">
        <f t="shared" si="6"/>
        <v>New Import 62</v>
      </c>
      <c r="B224" s="109" t="s">
        <v>1321</v>
      </c>
      <c r="C224" s="109" t="s">
        <v>1321</v>
      </c>
      <c r="D224" s="109" t="str">
        <f t="shared" si="7"/>
        <v>New Export 62</v>
      </c>
      <c r="E224" s="109" t="s">
        <v>1322</v>
      </c>
      <c r="F224" s="110" t="s">
        <v>1322</v>
      </c>
      <c r="G224" s="109" t="s">
        <v>853</v>
      </c>
      <c r="H224" s="117">
        <v>0</v>
      </c>
      <c r="I224" s="118">
        <v>13.27</v>
      </c>
      <c r="J224" s="118">
        <v>2.92</v>
      </c>
      <c r="K224" s="118">
        <v>2.92</v>
      </c>
      <c r="L224" s="119">
        <v>0</v>
      </c>
      <c r="M224" s="120">
        <v>618.08000000000004</v>
      </c>
      <c r="N224" s="120">
        <v>0.06</v>
      </c>
      <c r="O224" s="120">
        <v>0.06</v>
      </c>
    </row>
    <row r="225" spans="1:15" ht="12.75" x14ac:dyDescent="0.2">
      <c r="A225" s="109" t="str">
        <f t="shared" si="6"/>
        <v>New Import 63</v>
      </c>
      <c r="B225" s="109" t="s">
        <v>1323</v>
      </c>
      <c r="C225" s="109" t="s">
        <v>1323</v>
      </c>
      <c r="D225" s="109" t="str">
        <f t="shared" si="7"/>
        <v>New Export 63</v>
      </c>
      <c r="E225" s="109" t="s">
        <v>1324</v>
      </c>
      <c r="F225" s="110" t="s">
        <v>1324</v>
      </c>
      <c r="G225" s="109" t="s">
        <v>854</v>
      </c>
      <c r="H225" s="117">
        <v>0.59599999999999997</v>
      </c>
      <c r="I225" s="118">
        <v>74.16</v>
      </c>
      <c r="J225" s="118">
        <v>6.55</v>
      </c>
      <c r="K225" s="118">
        <v>6.55</v>
      </c>
      <c r="L225" s="119">
        <v>0</v>
      </c>
      <c r="M225" s="120">
        <v>333.7</v>
      </c>
      <c r="N225" s="120">
        <v>0.06</v>
      </c>
      <c r="O225" s="120">
        <v>0.06</v>
      </c>
    </row>
    <row r="226" spans="1:15" ht="12.75" x14ac:dyDescent="0.2">
      <c r="A226" s="109" t="str">
        <f t="shared" si="6"/>
        <v>New Import 64</v>
      </c>
      <c r="B226" s="109" t="s">
        <v>1325</v>
      </c>
      <c r="C226" s="109" t="s">
        <v>1325</v>
      </c>
      <c r="D226" s="109" t="str">
        <f t="shared" si="7"/>
        <v>New Export 64</v>
      </c>
      <c r="E226" s="109" t="s">
        <v>1326</v>
      </c>
      <c r="F226" s="110" t="s">
        <v>1326</v>
      </c>
      <c r="G226" s="109" t="s">
        <v>855</v>
      </c>
      <c r="H226" s="117">
        <v>0.70299999999999996</v>
      </c>
      <c r="I226" s="118">
        <v>3.36</v>
      </c>
      <c r="J226" s="118">
        <v>2.2999999999999998</v>
      </c>
      <c r="K226" s="118">
        <v>2.2999999999999998</v>
      </c>
      <c r="L226" s="119">
        <v>0</v>
      </c>
      <c r="M226" s="120">
        <v>335.8</v>
      </c>
      <c r="N226" s="120">
        <v>0.06</v>
      </c>
      <c r="O226" s="120">
        <v>0.06</v>
      </c>
    </row>
    <row r="227" spans="1:15" ht="12.75" x14ac:dyDescent="0.2">
      <c r="A227" s="109" t="str">
        <f t="shared" si="6"/>
        <v>New Import 65</v>
      </c>
      <c r="B227" s="109" t="s">
        <v>1327</v>
      </c>
      <c r="C227" s="109" t="s">
        <v>1327</v>
      </c>
      <c r="D227" s="109" t="str">
        <f t="shared" si="7"/>
        <v>New Export 65</v>
      </c>
      <c r="E227" s="109" t="s">
        <v>1328</v>
      </c>
      <c r="F227" s="110" t="s">
        <v>1328</v>
      </c>
      <c r="G227" s="109" t="s">
        <v>856</v>
      </c>
      <c r="H227" s="117">
        <v>0.54200000000000004</v>
      </c>
      <c r="I227" s="118">
        <v>3.32</v>
      </c>
      <c r="J227" s="118">
        <v>3.1</v>
      </c>
      <c r="K227" s="118">
        <v>3.1</v>
      </c>
      <c r="L227" s="119">
        <v>0</v>
      </c>
      <c r="M227" s="120">
        <v>1592.65</v>
      </c>
      <c r="N227" s="120">
        <v>0.06</v>
      </c>
      <c r="O227" s="120">
        <v>0.06</v>
      </c>
    </row>
    <row r="228" spans="1:15" ht="12.75" x14ac:dyDescent="0.2">
      <c r="A228" s="109" t="str">
        <f t="shared" si="6"/>
        <v>New Import 66</v>
      </c>
      <c r="B228" s="109" t="s">
        <v>1329</v>
      </c>
      <c r="C228" s="109" t="s">
        <v>1329</v>
      </c>
      <c r="D228" s="109" t="str">
        <f t="shared" si="7"/>
        <v>New Export 66</v>
      </c>
      <c r="E228" s="109" t="s">
        <v>1330</v>
      </c>
      <c r="F228" s="110" t="s">
        <v>1330</v>
      </c>
      <c r="G228" s="109" t="s">
        <v>857</v>
      </c>
      <c r="H228" s="117">
        <v>6.5709999999999997</v>
      </c>
      <c r="I228" s="118">
        <v>7.18</v>
      </c>
      <c r="J228" s="118">
        <v>3.09</v>
      </c>
      <c r="K228" s="118">
        <v>3.09</v>
      </c>
      <c r="L228" s="119">
        <v>0</v>
      </c>
      <c r="M228" s="120">
        <v>471.51</v>
      </c>
      <c r="N228" s="120">
        <v>0.06</v>
      </c>
      <c r="O228" s="120">
        <v>0.06</v>
      </c>
    </row>
    <row r="229" spans="1:15" ht="12.75" x14ac:dyDescent="0.2">
      <c r="A229" s="109" t="str">
        <f t="shared" si="6"/>
        <v>New Import 67</v>
      </c>
      <c r="B229" s="109" t="s">
        <v>1331</v>
      </c>
      <c r="C229" s="109" t="s">
        <v>1331</v>
      </c>
      <c r="D229" s="109" t="str">
        <f t="shared" si="7"/>
        <v>New Export 67</v>
      </c>
      <c r="E229" s="109" t="s">
        <v>1332</v>
      </c>
      <c r="F229" s="110" t="s">
        <v>1332</v>
      </c>
      <c r="G229" s="109" t="s">
        <v>858</v>
      </c>
      <c r="H229" s="117">
        <v>0</v>
      </c>
      <c r="I229" s="118">
        <v>7.63</v>
      </c>
      <c r="J229" s="118">
        <v>3.08</v>
      </c>
      <c r="K229" s="118">
        <v>3.08</v>
      </c>
      <c r="L229" s="119">
        <v>0</v>
      </c>
      <c r="M229" s="120">
        <v>327.94</v>
      </c>
      <c r="N229" s="120">
        <v>0.06</v>
      </c>
      <c r="O229" s="120">
        <v>0.06</v>
      </c>
    </row>
    <row r="230" spans="1:15" ht="12.75" x14ac:dyDescent="0.2">
      <c r="A230" s="109" t="str">
        <f t="shared" ref="A230:A234" si="8">B230</f>
        <v>New Import 68</v>
      </c>
      <c r="B230" s="109" t="s">
        <v>1333</v>
      </c>
      <c r="C230" s="109" t="s">
        <v>1333</v>
      </c>
      <c r="D230" s="109" t="str">
        <f t="shared" ref="D230:D234" si="9">E230</f>
        <v>New Export 68</v>
      </c>
      <c r="E230" s="109" t="s">
        <v>1334</v>
      </c>
      <c r="F230" s="110" t="s">
        <v>1334</v>
      </c>
      <c r="G230" s="109" t="s">
        <v>859</v>
      </c>
      <c r="H230" s="117">
        <v>0</v>
      </c>
      <c r="I230" s="118">
        <v>1.19</v>
      </c>
      <c r="J230" s="118">
        <v>2.11</v>
      </c>
      <c r="K230" s="118">
        <v>2.11</v>
      </c>
      <c r="L230" s="119">
        <v>0</v>
      </c>
      <c r="M230" s="120">
        <v>334.37</v>
      </c>
      <c r="N230" s="120">
        <v>0.06</v>
      </c>
      <c r="O230" s="120">
        <v>0.06</v>
      </c>
    </row>
    <row r="231" spans="1:15" ht="12.75" x14ac:dyDescent="0.2">
      <c r="A231" s="109" t="str">
        <f t="shared" si="8"/>
        <v>New Import 69</v>
      </c>
      <c r="B231" s="109" t="s">
        <v>1335</v>
      </c>
      <c r="C231" s="109" t="s">
        <v>1335</v>
      </c>
      <c r="D231" s="109" t="str">
        <f t="shared" si="9"/>
        <v>New Export 69</v>
      </c>
      <c r="E231" s="109" t="s">
        <v>1336</v>
      </c>
      <c r="F231" s="110" t="s">
        <v>1336</v>
      </c>
      <c r="G231" s="109" t="s">
        <v>860</v>
      </c>
      <c r="H231" s="117">
        <v>0</v>
      </c>
      <c r="I231" s="118">
        <v>61.24</v>
      </c>
      <c r="J231" s="118">
        <v>4.3</v>
      </c>
      <c r="K231" s="118">
        <v>4.3</v>
      </c>
      <c r="L231" s="119">
        <v>0</v>
      </c>
      <c r="M231" s="120">
        <v>2082.0700000000002</v>
      </c>
      <c r="N231" s="120">
        <v>0.06</v>
      </c>
      <c r="O231" s="120">
        <v>0.06</v>
      </c>
    </row>
    <row r="232" spans="1:15" ht="12.75" x14ac:dyDescent="0.2">
      <c r="A232" s="109" t="str">
        <f t="shared" si="8"/>
        <v>New Import 70</v>
      </c>
      <c r="B232" s="109" t="s">
        <v>1337</v>
      </c>
      <c r="C232" s="109" t="s">
        <v>1337</v>
      </c>
      <c r="D232" s="109" t="str">
        <f t="shared" si="9"/>
        <v>New Export 70</v>
      </c>
      <c r="E232" s="109" t="s">
        <v>1338</v>
      </c>
      <c r="F232" s="110" t="s">
        <v>1338</v>
      </c>
      <c r="G232" s="109" t="s">
        <v>861</v>
      </c>
      <c r="H232" s="117">
        <v>0.69499999999999995</v>
      </c>
      <c r="I232" s="118">
        <v>3.45</v>
      </c>
      <c r="J232" s="118">
        <v>2.15</v>
      </c>
      <c r="K232" s="118">
        <v>2.15</v>
      </c>
      <c r="L232" s="119">
        <v>0</v>
      </c>
      <c r="M232" s="120">
        <v>690.18</v>
      </c>
      <c r="N232" s="120">
        <v>0.06</v>
      </c>
      <c r="O232" s="120">
        <v>0.06</v>
      </c>
    </row>
    <row r="233" spans="1:15" ht="12.75" x14ac:dyDescent="0.2">
      <c r="A233" s="109" t="str">
        <f t="shared" si="8"/>
        <v>New Import 71</v>
      </c>
      <c r="B233" s="109" t="s">
        <v>1339</v>
      </c>
      <c r="C233" s="109" t="s">
        <v>1339</v>
      </c>
      <c r="D233" s="109" t="str">
        <f t="shared" si="9"/>
        <v>New Export 71</v>
      </c>
      <c r="E233" s="109" t="s">
        <v>1340</v>
      </c>
      <c r="F233" s="110" t="s">
        <v>1340</v>
      </c>
      <c r="G233" s="109" t="s">
        <v>862</v>
      </c>
      <c r="H233" s="117">
        <v>1.851</v>
      </c>
      <c r="I233" s="118">
        <v>24.22</v>
      </c>
      <c r="J233" s="118">
        <v>2.13</v>
      </c>
      <c r="K233" s="118">
        <v>2.13</v>
      </c>
      <c r="L233" s="119">
        <v>0</v>
      </c>
      <c r="M233" s="120">
        <v>2228.54</v>
      </c>
      <c r="N233" s="120">
        <v>0.06</v>
      </c>
      <c r="O233" s="120">
        <v>0.06</v>
      </c>
    </row>
    <row r="234" spans="1:15" ht="12.75" x14ac:dyDescent="0.2">
      <c r="A234" s="109" t="str">
        <f t="shared" si="8"/>
        <v>New Import 72</v>
      </c>
      <c r="B234" s="109" t="s">
        <v>1341</v>
      </c>
      <c r="C234" s="109" t="s">
        <v>1341</v>
      </c>
      <c r="D234" s="109" t="str">
        <f t="shared" si="9"/>
        <v>New Export 72</v>
      </c>
      <c r="E234" s="109" t="s">
        <v>1342</v>
      </c>
      <c r="F234" s="110" t="s">
        <v>1342</v>
      </c>
      <c r="G234" s="109" t="s">
        <v>863</v>
      </c>
      <c r="H234" s="117">
        <v>0</v>
      </c>
      <c r="I234" s="118">
        <v>15.13</v>
      </c>
      <c r="J234" s="118">
        <v>2.0699999999999998</v>
      </c>
      <c r="K234" s="118">
        <v>2.0699999999999998</v>
      </c>
      <c r="L234" s="119">
        <v>0</v>
      </c>
      <c r="M234" s="120">
        <v>1588.8</v>
      </c>
      <c r="N234" s="120">
        <v>0.06</v>
      </c>
      <c r="O234" s="120">
        <v>0.06</v>
      </c>
    </row>
    <row r="235" spans="1:15" ht="12.75" x14ac:dyDescent="0.2">
      <c r="A235" s="109">
        <v>280</v>
      </c>
      <c r="B235" s="109">
        <v>280</v>
      </c>
      <c r="C235" s="109">
        <v>2200042335220</v>
      </c>
      <c r="D235" s="109">
        <v>391</v>
      </c>
      <c r="E235" s="109">
        <v>391</v>
      </c>
      <c r="F235" s="110" t="s">
        <v>2126</v>
      </c>
      <c r="G235" s="109" t="s">
        <v>864</v>
      </c>
      <c r="H235" s="117">
        <v>1.2769999999999999</v>
      </c>
      <c r="I235" s="118">
        <v>3.32</v>
      </c>
      <c r="J235" s="118">
        <v>2.21</v>
      </c>
      <c r="K235" s="118">
        <v>2.21</v>
      </c>
      <c r="L235" s="119">
        <v>0</v>
      </c>
      <c r="M235" s="120">
        <v>332.24</v>
      </c>
      <c r="N235" s="120">
        <v>0.06</v>
      </c>
      <c r="O235" s="120">
        <v>0.06</v>
      </c>
    </row>
    <row r="236" spans="1:15" ht="12.75" x14ac:dyDescent="0.2">
      <c r="A236" s="109"/>
      <c r="B236" s="109"/>
      <c r="C236" s="109"/>
      <c r="D236" s="109"/>
      <c r="E236" s="109"/>
      <c r="F236" s="110"/>
      <c r="G236" s="109"/>
      <c r="H236" s="117"/>
      <c r="I236" s="117"/>
      <c r="J236" s="118"/>
      <c r="K236" s="118"/>
      <c r="L236" s="119"/>
      <c r="M236" s="119"/>
      <c r="N236" s="120"/>
      <c r="O236" s="120"/>
    </row>
    <row r="237" spans="1:15" ht="12.75" x14ac:dyDescent="0.2">
      <c r="A237" s="107"/>
      <c r="B237" s="108"/>
      <c r="C237" s="109"/>
      <c r="D237" s="107"/>
      <c r="E237" s="112"/>
      <c r="F237" s="109"/>
      <c r="G237" s="111"/>
      <c r="H237" s="117"/>
      <c r="I237" s="118"/>
      <c r="J237" s="118"/>
      <c r="K237" s="118"/>
      <c r="L237" s="120"/>
      <c r="M237" s="120"/>
      <c r="N237" s="120"/>
      <c r="O237" s="120"/>
    </row>
    <row r="238" spans="1:15" ht="12.75" x14ac:dyDescent="0.2">
      <c r="A238" s="107"/>
      <c r="B238" s="108"/>
      <c r="C238" s="109"/>
      <c r="D238" s="107"/>
      <c r="E238" s="110"/>
      <c r="F238" s="109"/>
      <c r="G238" s="111"/>
      <c r="H238" s="117"/>
      <c r="I238" s="118"/>
      <c r="J238" s="118"/>
      <c r="K238" s="118"/>
      <c r="L238" s="120"/>
      <c r="M238" s="120"/>
      <c r="N238" s="120"/>
      <c r="O238" s="120"/>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 &amp;"Arial,Regular"-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7"/>
  <sheetViews>
    <sheetView topLeftCell="A148" zoomScaleNormal="100" zoomScaleSheetLayoutView="100" workbookViewId="0">
      <selection activeCell="C20" sqref="C20"/>
    </sheetView>
  </sheetViews>
  <sheetFormatPr defaultRowHeight="12.75" x14ac:dyDescent="0.2"/>
  <cols>
    <col min="1" max="1" width="14.7109375" style="101" customWidth="1"/>
    <col min="2" max="2" width="14.42578125" style="101" customWidth="1"/>
    <col min="3" max="3" width="14.7109375" style="113" customWidth="1"/>
    <col min="4" max="4" width="50.7109375" style="113" customWidth="1"/>
    <col min="5" max="5" width="14.7109375" style="114" customWidth="1"/>
    <col min="6" max="7" width="14.7109375" style="115" customWidth="1"/>
    <col min="8" max="8" width="14.7109375" style="101" customWidth="1"/>
    <col min="9" max="9" width="15.5703125" style="101" customWidth="1"/>
    <col min="10" max="13" width="9.140625" style="101"/>
    <col min="14" max="14" width="9.42578125" style="101" customWidth="1"/>
    <col min="15" max="16384" width="9.140625" style="101"/>
  </cols>
  <sheetData>
    <row r="1" spans="1:14" ht="66.75" customHeight="1" x14ac:dyDescent="0.2">
      <c r="A1" s="216" t="s">
        <v>516</v>
      </c>
      <c r="B1" s="216"/>
      <c r="C1" s="216"/>
      <c r="D1" s="216"/>
      <c r="E1" s="216"/>
      <c r="F1" s="216"/>
      <c r="G1" s="216"/>
      <c r="H1" s="216"/>
    </row>
    <row r="2" spans="1:14" s="102" customFormat="1" ht="25.5" customHeight="1" x14ac:dyDescent="0.2">
      <c r="A2" s="223" t="str">
        <f>Overview!B4&amp; " - Effective from "&amp;Overview!D4&amp;" - "&amp;Overview!E4&amp;" EDCM import charges"</f>
        <v>Western Power Distribution (South West) plc - Effective from 1 April 2014 - Final EDCM import charges</v>
      </c>
      <c r="B2" s="224"/>
      <c r="C2" s="224"/>
      <c r="D2" s="224"/>
      <c r="E2" s="224"/>
      <c r="F2" s="224"/>
      <c r="G2" s="224"/>
      <c r="H2" s="225"/>
    </row>
    <row r="3" spans="1:14" s="150" customFormat="1" ht="9" customHeight="1" x14ac:dyDescent="0.2">
      <c r="A3" s="159"/>
      <c r="B3" s="159"/>
      <c r="C3" s="159"/>
      <c r="D3" s="156"/>
      <c r="E3" s="158"/>
      <c r="F3" s="158"/>
      <c r="G3" s="147"/>
      <c r="H3" s="147"/>
      <c r="I3" s="147"/>
      <c r="J3" s="147"/>
      <c r="K3" s="147"/>
      <c r="L3" s="147"/>
      <c r="M3" s="147"/>
      <c r="N3" s="147"/>
    </row>
    <row r="4" spans="1:14" s="150" customFormat="1" ht="18" x14ac:dyDescent="0.2">
      <c r="A4" s="223" t="s">
        <v>592</v>
      </c>
      <c r="B4" s="224"/>
      <c r="C4" s="224"/>
      <c r="D4" s="225"/>
      <c r="E4" s="147"/>
      <c r="F4" s="147"/>
      <c r="G4" s="147"/>
      <c r="H4" s="147"/>
      <c r="I4" s="147"/>
      <c r="J4" s="147"/>
      <c r="K4" s="147"/>
      <c r="L4" s="147"/>
    </row>
    <row r="5" spans="1:14" s="150" customFormat="1" ht="18" x14ac:dyDescent="0.2">
      <c r="A5" s="202" t="s">
        <v>84</v>
      </c>
      <c r="B5" s="226"/>
      <c r="C5" s="203"/>
      <c r="D5" s="166" t="s">
        <v>586</v>
      </c>
      <c r="E5" s="188"/>
      <c r="F5" s="181"/>
      <c r="G5" s="147"/>
      <c r="H5" s="147"/>
      <c r="I5" s="147"/>
      <c r="J5" s="147"/>
      <c r="K5" s="147"/>
      <c r="L5" s="147"/>
      <c r="M5" s="147"/>
    </row>
    <row r="6" spans="1:14" s="150" customFormat="1" ht="27.75" customHeight="1" x14ac:dyDescent="0.2">
      <c r="A6" s="204" t="s">
        <v>1093</v>
      </c>
      <c r="B6" s="204"/>
      <c r="C6" s="204"/>
      <c r="D6" s="165" t="s">
        <v>1094</v>
      </c>
      <c r="E6" s="185"/>
      <c r="F6" s="182"/>
      <c r="G6" s="147"/>
      <c r="H6" s="147"/>
      <c r="I6" s="147"/>
      <c r="J6" s="147"/>
      <c r="K6" s="147"/>
      <c r="L6" s="147"/>
      <c r="M6" s="147"/>
    </row>
    <row r="7" spans="1:14" s="150" customFormat="1" ht="18" x14ac:dyDescent="0.2">
      <c r="A7" s="204" t="s">
        <v>85</v>
      </c>
      <c r="B7" s="204"/>
      <c r="C7" s="204"/>
      <c r="D7" s="165" t="s">
        <v>86</v>
      </c>
      <c r="E7" s="186"/>
      <c r="F7" s="182"/>
      <c r="G7" s="147"/>
      <c r="H7" s="147"/>
      <c r="I7" s="147"/>
      <c r="J7" s="147"/>
      <c r="K7" s="147"/>
      <c r="L7" s="147"/>
      <c r="M7" s="147"/>
    </row>
    <row r="8" spans="1:14" s="150" customFormat="1" ht="18" x14ac:dyDescent="0.2">
      <c r="A8" s="222"/>
      <c r="B8" s="222"/>
      <c r="C8" s="222"/>
      <c r="D8" s="187"/>
      <c r="E8" s="184"/>
      <c r="F8" s="183"/>
      <c r="G8" s="147"/>
      <c r="H8" s="147"/>
      <c r="I8" s="147"/>
      <c r="J8" s="147"/>
      <c r="K8" s="147"/>
      <c r="L8" s="147"/>
      <c r="M8" s="147"/>
    </row>
    <row r="9" spans="1:14" s="150" customFormat="1" ht="18" x14ac:dyDescent="0.2">
      <c r="A9" s="159"/>
      <c r="B9" s="159"/>
      <c r="C9" s="159"/>
      <c r="D9" s="156"/>
      <c r="E9" s="156"/>
      <c r="F9" s="156"/>
      <c r="G9" s="157"/>
      <c r="H9" s="157"/>
      <c r="I9" s="147"/>
      <c r="J9" s="147"/>
      <c r="K9" s="147"/>
      <c r="L9" s="147"/>
      <c r="M9" s="147"/>
      <c r="N9" s="147"/>
    </row>
    <row r="10" spans="1:14" ht="60.75" customHeight="1" x14ac:dyDescent="0.2">
      <c r="A10" s="103" t="s">
        <v>571</v>
      </c>
      <c r="B10" s="104" t="s">
        <v>513</v>
      </c>
      <c r="C10" s="103" t="s">
        <v>514</v>
      </c>
      <c r="D10" s="105" t="s">
        <v>213</v>
      </c>
      <c r="E10" s="106" t="s">
        <v>593</v>
      </c>
      <c r="F10" s="105" t="s">
        <v>576</v>
      </c>
      <c r="G10" s="105" t="s">
        <v>577</v>
      </c>
      <c r="H10" s="105" t="s">
        <v>578</v>
      </c>
    </row>
    <row r="11" spans="1:14" x14ac:dyDescent="0.2">
      <c r="A11" s="111">
        <f t="array" ref="A11">IFERROR(INDEX('Annex 2 EHV charges'!$A$11:$A$236, MATCH(0, IF(ISBLANK('Annex 2 EHV charges'!$A$11:$A$236),1, COUNTIF(A$10:$A10, 'Annex 2 EHV charges'!$A$11:$A$236)), 0)),"")</f>
        <v>260</v>
      </c>
      <c r="B11" s="111">
        <f>IF($A11="","",VLOOKUP($A11,'Annex 2 EHV charges'!$A$11:$O$236,2,0))</f>
        <v>260</v>
      </c>
      <c r="C11" s="109" t="str">
        <f>IF($A11="","",VLOOKUP($A11,'Annex 2 EHV charges'!$A$11:$O$236,3,0))</f>
        <v>2200042283812</v>
      </c>
      <c r="D11" s="111" t="str">
        <f>IF($A11="","",VLOOKUP($A11,'Annex 2 EHV charges'!$A$11:$O$236,7,0))</f>
        <v>Tregarrick Farm PV</v>
      </c>
      <c r="E11" s="121">
        <f>IFERROR(IF(VLOOKUP($A11,'Annex 2 EHV charges'!$A$11:$O$236,8,FALSE)=0,"",VLOOKUP($A11,'Annex 2 EHV charges'!$A$11:$O$236,8,FALSE)),"")</f>
        <v>1.869</v>
      </c>
      <c r="F11" s="122">
        <f>IFERROR(IF(VLOOKUP($A11,'Annex 2 EHV charges'!$A$11:$O$236,9,FALSE)=0,"",VLOOKUP($A11,'Annex 2 EHV charges'!$A$11:$O$236,9,FALSE)),"")</f>
        <v>1.21</v>
      </c>
      <c r="G11" s="118">
        <f>IFERROR(IF(VLOOKUP($A11,'Annex 2 EHV charges'!$A$11:$O$236,10,FALSE)=0,"",VLOOKUP($A11,'Annex 2 EHV charges'!$A$11:$O$236,10,FALSE)),"")</f>
        <v>2.82</v>
      </c>
      <c r="H11" s="118">
        <f>IFERROR(IF(VLOOKUP($A11,'Annex 2 EHV charges'!$A$11:$O$236,10,FALSE)=0,"",VLOOKUP($A11,'Annex 2 EHV charges'!$A$11:$O$236,10,FALSE)),"")</f>
        <v>2.82</v>
      </c>
    </row>
    <row r="12" spans="1:14" x14ac:dyDescent="0.2">
      <c r="A12" s="111">
        <f t="array" ref="A12">IFERROR(INDEX('Annex 2 EHV charges'!$A$11:$A$236, MATCH(0, IF(ISBLANK('Annex 2 EHV charges'!$A$11:$A$236),1, COUNTIF(A$10:$A11, 'Annex 2 EHV charges'!$A$11:$A$236)), 0)),"")</f>
        <v>261</v>
      </c>
      <c r="B12" s="111">
        <f>IF($A12="","",VLOOKUP($A12,'Annex 2 EHV charges'!$A$11:$O$236,2,0))</f>
        <v>261</v>
      </c>
      <c r="C12" s="109" t="str">
        <f>IF($A12="","",VLOOKUP($A12,'Annex 2 EHV charges'!$A$11:$O$236,3,0))</f>
        <v>2200042285615</v>
      </c>
      <c r="D12" s="111" t="str">
        <f>IF($A12="","",VLOOKUP($A12,'Annex 2 EHV charges'!$A$11:$O$236,7,0))</f>
        <v>Freathy Solar Park</v>
      </c>
      <c r="E12" s="121">
        <f>IFERROR(IF(VLOOKUP($A12,'Annex 2 EHV charges'!$A$11:$O$236,8,FALSE)=0,"",VLOOKUP($A12,'Annex 2 EHV charges'!$A$11:$O$236,8,FALSE)),"")</f>
        <v>0.48</v>
      </c>
      <c r="F12" s="122">
        <f>IFERROR(IF(VLOOKUP($A12,'Annex 2 EHV charges'!$A$11:$O$236,9,FALSE)=0,"",VLOOKUP($A12,'Annex 2 EHV charges'!$A$11:$O$236,9,FALSE)),"")</f>
        <v>8.1300000000000008</v>
      </c>
      <c r="G12" s="118">
        <f>IFERROR(IF(VLOOKUP($A12,'Annex 2 EHV charges'!$A$11:$O$236,10,FALSE)=0,"",VLOOKUP($A12,'Annex 2 EHV charges'!$A$11:$O$236,10,FALSE)),"")</f>
        <v>2.19</v>
      </c>
      <c r="H12" s="118">
        <f>IFERROR(IF(VLOOKUP($A12,'Annex 2 EHV charges'!$A$11:$O$236,10,FALSE)=0,"",VLOOKUP($A12,'Annex 2 EHV charges'!$A$11:$O$236,10,FALSE)),"")</f>
        <v>2.19</v>
      </c>
    </row>
    <row r="13" spans="1:14" x14ac:dyDescent="0.2">
      <c r="A13" s="111">
        <f t="array" ref="A13">IFERROR(INDEX('Annex 2 EHV charges'!$A$11:$A$236, MATCH(0, IF(ISBLANK('Annex 2 EHV charges'!$A$11:$A$236),1, COUNTIF(A$10:$A12, 'Annex 2 EHV charges'!$A$11:$A$236)), 0)),"")</f>
        <v>262</v>
      </c>
      <c r="B13" s="111">
        <f>IF($A13="","",VLOOKUP($A13,'Annex 2 EHV charges'!$A$11:$O$236,2,0))</f>
        <v>262</v>
      </c>
      <c r="C13" s="109" t="str">
        <f>IF($A13="","",VLOOKUP($A13,'Annex 2 EHV charges'!$A$11:$O$236,3,0))</f>
        <v>2200042291210</v>
      </c>
      <c r="D13" s="111" t="str">
        <f>IF($A13="","",VLOOKUP($A13,'Annex 2 EHV charges'!$A$11:$O$236,7,0))</f>
        <v>Till House</v>
      </c>
      <c r="E13" s="121" t="str">
        <f>IFERROR(IF(VLOOKUP($A13,'Annex 2 EHV charges'!$A$11:$O$236,8,FALSE)=0,"",VLOOKUP($A13,'Annex 2 EHV charges'!$A$11:$O$236,8,FALSE)),"")</f>
        <v/>
      </c>
      <c r="F13" s="122">
        <f>IFERROR(IF(VLOOKUP($A13,'Annex 2 EHV charges'!$A$11:$O$236,9,FALSE)=0,"",VLOOKUP($A13,'Annex 2 EHV charges'!$A$11:$O$236,9,FALSE)),"")</f>
        <v>1.1599999999999999</v>
      </c>
      <c r="G13" s="118">
        <f>IFERROR(IF(VLOOKUP($A13,'Annex 2 EHV charges'!$A$11:$O$236,10,FALSE)=0,"",VLOOKUP($A13,'Annex 2 EHV charges'!$A$11:$O$236,10,FALSE)),"")</f>
        <v>2.02</v>
      </c>
      <c r="H13" s="118">
        <f>IFERROR(IF(VLOOKUP($A13,'Annex 2 EHV charges'!$A$11:$O$236,10,FALSE)=0,"",VLOOKUP($A13,'Annex 2 EHV charges'!$A$11:$O$236,10,FALSE)),"")</f>
        <v>2.02</v>
      </c>
    </row>
    <row r="14" spans="1:14" x14ac:dyDescent="0.2">
      <c r="A14" s="111">
        <f t="array" ref="A14">IFERROR(INDEX('Annex 2 EHV charges'!$A$11:$A$236, MATCH(0, IF(ISBLANK('Annex 2 EHV charges'!$A$11:$A$236),1, COUNTIF(A$10:$A13, 'Annex 2 EHV charges'!$A$11:$A$236)), 0)),"")</f>
        <v>264</v>
      </c>
      <c r="B14" s="111">
        <f>IF($A14="","",VLOOKUP($A14,'Annex 2 EHV charges'!$A$11:$O$236,2,0))</f>
        <v>264</v>
      </c>
      <c r="C14" s="109" t="str">
        <f>IF($A14="","",VLOOKUP($A14,'Annex 2 EHV charges'!$A$11:$O$236,3,0))</f>
        <v>2200042305476</v>
      </c>
      <c r="D14" s="111" t="str">
        <f>IF($A14="","",VLOOKUP($A14,'Annex 2 EHV charges'!$A$11:$O$236,7,0))</f>
        <v>Culmhead</v>
      </c>
      <c r="E14" s="121">
        <f>IFERROR(IF(VLOOKUP($A14,'Annex 2 EHV charges'!$A$11:$O$236,8,FALSE)=0,"",VLOOKUP($A14,'Annex 2 EHV charges'!$A$11:$O$236,8,FALSE)),"")</f>
        <v>1.45</v>
      </c>
      <c r="F14" s="122">
        <f>IFERROR(IF(VLOOKUP($A14,'Annex 2 EHV charges'!$A$11:$O$236,9,FALSE)=0,"",VLOOKUP($A14,'Annex 2 EHV charges'!$A$11:$O$236,9,FALSE)),"")</f>
        <v>3.09</v>
      </c>
      <c r="G14" s="118">
        <f>IFERROR(IF(VLOOKUP($A14,'Annex 2 EHV charges'!$A$11:$O$236,10,FALSE)=0,"",VLOOKUP($A14,'Annex 2 EHV charges'!$A$11:$O$236,10,FALSE)),"")</f>
        <v>2.21</v>
      </c>
      <c r="H14" s="118">
        <f>IFERROR(IF(VLOOKUP($A14,'Annex 2 EHV charges'!$A$11:$O$236,10,FALSE)=0,"",VLOOKUP($A14,'Annex 2 EHV charges'!$A$11:$O$236,10,FALSE)),"")</f>
        <v>2.21</v>
      </c>
    </row>
    <row r="15" spans="1:14" x14ac:dyDescent="0.2">
      <c r="A15" s="111">
        <f t="array" ref="A15">IFERROR(INDEX('Annex 2 EHV charges'!$A$11:$A$236, MATCH(0, IF(ISBLANK('Annex 2 EHV charges'!$A$11:$A$236),1, COUNTIF(A$10:$A14, 'Annex 2 EHV charges'!$A$11:$A$236)), 0)),"")</f>
        <v>265</v>
      </c>
      <c r="B15" s="111">
        <f>IF($A15="","",VLOOKUP($A15,'Annex 2 EHV charges'!$A$11:$O$236,2,0))</f>
        <v>265</v>
      </c>
      <c r="C15" s="109" t="str">
        <f>IF($A15="","",VLOOKUP($A15,'Annex 2 EHV charges'!$A$11:$O$236,3,0))</f>
        <v>2200042308031</v>
      </c>
      <c r="D15" s="111" t="str">
        <f>IF($A15="","",VLOOKUP($A15,'Annex 2 EHV charges'!$A$11:$O$236,7,0))</f>
        <v>Whitchurch Farm PV</v>
      </c>
      <c r="E15" s="121">
        <f>IFERROR(IF(VLOOKUP($A15,'Annex 2 EHV charges'!$A$11:$O$236,8,FALSE)=0,"",VLOOKUP($A15,'Annex 2 EHV charges'!$A$11:$O$236,8,FALSE)),"")</f>
        <v>6.3570000000000002</v>
      </c>
      <c r="F15" s="122">
        <f>IFERROR(IF(VLOOKUP($A15,'Annex 2 EHV charges'!$A$11:$O$236,9,FALSE)=0,"",VLOOKUP($A15,'Annex 2 EHV charges'!$A$11:$O$236,9,FALSE)),"")</f>
        <v>0.94</v>
      </c>
      <c r="G15" s="118">
        <f>IFERROR(IF(VLOOKUP($A15,'Annex 2 EHV charges'!$A$11:$O$236,10,FALSE)=0,"",VLOOKUP($A15,'Annex 2 EHV charges'!$A$11:$O$236,10,FALSE)),"")</f>
        <v>2.76</v>
      </c>
      <c r="H15" s="118">
        <f>IFERROR(IF(VLOOKUP($A15,'Annex 2 EHV charges'!$A$11:$O$236,10,FALSE)=0,"",VLOOKUP($A15,'Annex 2 EHV charges'!$A$11:$O$236,10,FALSE)),"")</f>
        <v>2.76</v>
      </c>
    </row>
    <row r="16" spans="1:14" x14ac:dyDescent="0.2">
      <c r="A16" s="111">
        <f t="array" ref="A16">IFERROR(INDEX('Annex 2 EHV charges'!$A$11:$A$236, MATCH(0, IF(ISBLANK('Annex 2 EHV charges'!$A$11:$A$236),1, COUNTIF(A$10:$A15, 'Annex 2 EHV charges'!$A$11:$A$236)), 0)),"")</f>
        <v>266</v>
      </c>
      <c r="B16" s="111">
        <f>IF($A16="","",VLOOKUP($A16,'Annex 2 EHV charges'!$A$11:$O$236,2,0))</f>
        <v>266</v>
      </c>
      <c r="C16" s="109" t="str">
        <f>IF($A16="","",VLOOKUP($A16,'Annex 2 EHV charges'!$A$11:$O$236,3,0))</f>
        <v>2200042312872</v>
      </c>
      <c r="D16" s="111" t="str">
        <f>IF($A16="","",VLOOKUP($A16,'Annex 2 EHV charges'!$A$11:$O$236,7,0))</f>
        <v>Kingsland Barton</v>
      </c>
      <c r="E16" s="121" t="str">
        <f>IFERROR(IF(VLOOKUP($A16,'Annex 2 EHV charges'!$A$11:$O$236,8,FALSE)=0,"",VLOOKUP($A16,'Annex 2 EHV charges'!$A$11:$O$236,8,FALSE)),"")</f>
        <v/>
      </c>
      <c r="F16" s="122">
        <f>IFERROR(IF(VLOOKUP($A16,'Annex 2 EHV charges'!$A$11:$O$236,9,FALSE)=0,"",VLOOKUP($A16,'Annex 2 EHV charges'!$A$11:$O$236,9,FALSE)),"")</f>
        <v>1.67</v>
      </c>
      <c r="G16" s="118">
        <f>IFERROR(IF(VLOOKUP($A16,'Annex 2 EHV charges'!$A$11:$O$236,10,FALSE)=0,"",VLOOKUP($A16,'Annex 2 EHV charges'!$A$11:$O$236,10,FALSE)),"")</f>
        <v>3.34</v>
      </c>
      <c r="H16" s="118">
        <f>IFERROR(IF(VLOOKUP($A16,'Annex 2 EHV charges'!$A$11:$O$236,10,FALSE)=0,"",VLOOKUP($A16,'Annex 2 EHV charges'!$A$11:$O$236,10,FALSE)),"")</f>
        <v>3.34</v>
      </c>
    </row>
    <row r="17" spans="1:8" x14ac:dyDescent="0.2">
      <c r="A17" s="111">
        <f t="array" ref="A17">IFERROR(INDEX('Annex 2 EHV charges'!$A$11:$A$236, MATCH(0, IF(ISBLANK('Annex 2 EHV charges'!$A$11:$A$236),1, COUNTIF(A$10:$A16, 'Annex 2 EHV charges'!$A$11:$A$236)), 0)),"")</f>
        <v>267</v>
      </c>
      <c r="B17" s="111">
        <f>IF($A17="","",VLOOKUP($A17,'Annex 2 EHV charges'!$A$11:$O$236,2,0))</f>
        <v>267</v>
      </c>
      <c r="C17" s="109" t="str">
        <f>IF($A17="","",VLOOKUP($A17,'Annex 2 EHV charges'!$A$11:$O$236,3,0))</f>
        <v>2200042314986</v>
      </c>
      <c r="D17" s="111" t="str">
        <f>IF($A17="","",VLOOKUP($A17,'Annex 2 EHV charges'!$A$11:$O$236,7,0))</f>
        <v>Mendip Solar PV Farm</v>
      </c>
      <c r="E17" s="121">
        <f>IFERROR(IF(VLOOKUP($A17,'Annex 2 EHV charges'!$A$11:$O$236,8,FALSE)=0,"",VLOOKUP($A17,'Annex 2 EHV charges'!$A$11:$O$236,8,FALSE)),"")</f>
        <v>6.4329999999999998</v>
      </c>
      <c r="F17" s="122">
        <f>IFERROR(IF(VLOOKUP($A17,'Annex 2 EHV charges'!$A$11:$O$236,9,FALSE)=0,"",VLOOKUP($A17,'Annex 2 EHV charges'!$A$11:$O$236,9,FALSE)),"")</f>
        <v>1.19</v>
      </c>
      <c r="G17" s="118">
        <f>IFERROR(IF(VLOOKUP($A17,'Annex 2 EHV charges'!$A$11:$O$236,10,FALSE)=0,"",VLOOKUP($A17,'Annex 2 EHV charges'!$A$11:$O$236,10,FALSE)),"")</f>
        <v>2.85</v>
      </c>
      <c r="H17" s="118">
        <f>IFERROR(IF(VLOOKUP($A17,'Annex 2 EHV charges'!$A$11:$O$236,10,FALSE)=0,"",VLOOKUP($A17,'Annex 2 EHV charges'!$A$11:$O$236,10,FALSE)),"")</f>
        <v>2.85</v>
      </c>
    </row>
    <row r="18" spans="1:8" x14ac:dyDescent="0.2">
      <c r="A18" s="111">
        <f t="array" ref="A18">IFERROR(INDEX('Annex 2 EHV charges'!$A$11:$A$236, MATCH(0, IF(ISBLANK('Annex 2 EHV charges'!$A$11:$A$236),1, COUNTIF(A$10:$A17, 'Annex 2 EHV charges'!$A$11:$A$236)), 0)),"")</f>
        <v>268</v>
      </c>
      <c r="B18" s="111">
        <f>IF($A18="","",VLOOKUP($A18,'Annex 2 EHV charges'!$A$11:$O$236,2,0))</f>
        <v>268</v>
      </c>
      <c r="C18" s="109" t="str">
        <f>IF($A18="","",VLOOKUP($A18,'Annex 2 EHV charges'!$A$11:$O$236,3,0))</f>
        <v>2200042315730</v>
      </c>
      <c r="D18" s="111" t="str">
        <f>IF($A18="","",VLOOKUP($A18,'Annex 2 EHV charges'!$A$11:$O$236,7,0))</f>
        <v>St Stephen PV</v>
      </c>
      <c r="E18" s="121">
        <f>IFERROR(IF(VLOOKUP($A18,'Annex 2 EHV charges'!$A$11:$O$236,8,FALSE)=0,"",VLOOKUP($A18,'Annex 2 EHV charges'!$A$11:$O$236,8,FALSE)),"")</f>
        <v>1.5669999999999999</v>
      </c>
      <c r="F18" s="122">
        <f>IFERROR(IF(VLOOKUP($A18,'Annex 2 EHV charges'!$A$11:$O$236,9,FALSE)=0,"",VLOOKUP($A18,'Annex 2 EHV charges'!$A$11:$O$236,9,FALSE)),"")</f>
        <v>3.38</v>
      </c>
      <c r="G18" s="118">
        <f>IFERROR(IF(VLOOKUP($A18,'Annex 2 EHV charges'!$A$11:$O$236,10,FALSE)=0,"",VLOOKUP($A18,'Annex 2 EHV charges'!$A$11:$O$236,10,FALSE)),"")</f>
        <v>2.29</v>
      </c>
      <c r="H18" s="118">
        <f>IFERROR(IF(VLOOKUP($A18,'Annex 2 EHV charges'!$A$11:$O$236,10,FALSE)=0,"",VLOOKUP($A18,'Annex 2 EHV charges'!$A$11:$O$236,10,FALSE)),"")</f>
        <v>2.29</v>
      </c>
    </row>
    <row r="19" spans="1:8" x14ac:dyDescent="0.2">
      <c r="A19" s="111">
        <f t="array" ref="A19">IFERROR(INDEX('Annex 2 EHV charges'!$A$11:$A$236, MATCH(0, IF(ISBLANK('Annex 2 EHV charges'!$A$11:$A$236),1, COUNTIF(A$10:$A18, 'Annex 2 EHV charges'!$A$11:$A$236)), 0)),"")</f>
        <v>269</v>
      </c>
      <c r="B19" s="111">
        <f>IF($A19="","",VLOOKUP($A19,'Annex 2 EHV charges'!$A$11:$O$236,2,0))</f>
        <v>269</v>
      </c>
      <c r="C19" s="109" t="str">
        <f>IF($A19="","",VLOOKUP($A19,'Annex 2 EHV charges'!$A$11:$O$236,3,0))</f>
        <v>2200042315776</v>
      </c>
      <c r="D19" s="111" t="str">
        <f>IF($A19="","",VLOOKUP($A19,'Annex 2 EHV charges'!$A$11:$O$236,7,0))</f>
        <v>Trewidland farm PV</v>
      </c>
      <c r="E19" s="121">
        <f>IFERROR(IF(VLOOKUP($A19,'Annex 2 EHV charges'!$A$11:$O$236,8,FALSE)=0,"",VLOOKUP($A19,'Annex 2 EHV charges'!$A$11:$O$236,8,FALSE)),"")</f>
        <v>0.69799999999999995</v>
      </c>
      <c r="F19" s="122">
        <f>IFERROR(IF(VLOOKUP($A19,'Annex 2 EHV charges'!$A$11:$O$236,9,FALSE)=0,"",VLOOKUP($A19,'Annex 2 EHV charges'!$A$11:$O$236,9,FALSE)),"")</f>
        <v>4.1900000000000004</v>
      </c>
      <c r="G19" s="118">
        <f>IFERROR(IF(VLOOKUP($A19,'Annex 2 EHV charges'!$A$11:$O$236,10,FALSE)=0,"",VLOOKUP($A19,'Annex 2 EHV charges'!$A$11:$O$236,10,FALSE)),"")</f>
        <v>2.1800000000000002</v>
      </c>
      <c r="H19" s="118">
        <f>IFERROR(IF(VLOOKUP($A19,'Annex 2 EHV charges'!$A$11:$O$236,10,FALSE)=0,"",VLOOKUP($A19,'Annex 2 EHV charges'!$A$11:$O$236,10,FALSE)),"")</f>
        <v>2.1800000000000002</v>
      </c>
    </row>
    <row r="20" spans="1:8" x14ac:dyDescent="0.2">
      <c r="A20" s="111">
        <f t="array" ref="A20">IFERROR(INDEX('Annex 2 EHV charges'!$A$11:$A$236, MATCH(0, IF(ISBLANK('Annex 2 EHV charges'!$A$11:$A$236),1, COUNTIF(A$10:$A19, 'Annex 2 EHV charges'!$A$11:$A$236)), 0)),"")</f>
        <v>270</v>
      </c>
      <c r="B20" s="111">
        <f>IF($A20="","",VLOOKUP($A20,'Annex 2 EHV charges'!$A$11:$O$236,2,0))</f>
        <v>270</v>
      </c>
      <c r="C20" s="109" t="str">
        <f>IF($A20="","",VLOOKUP($A20,'Annex 2 EHV charges'!$A$11:$O$236,3,0))</f>
        <v>2200042316751</v>
      </c>
      <c r="D20" s="111" t="str">
        <f>IF($A20="","",VLOOKUP($A20,'Annex 2 EHV charges'!$A$11:$O$236,7,0))</f>
        <v>Watchfield Lawn</v>
      </c>
      <c r="E20" s="121">
        <f>IFERROR(IF(VLOOKUP($A20,'Annex 2 EHV charges'!$A$11:$O$236,8,FALSE)=0,"",VLOOKUP($A20,'Annex 2 EHV charges'!$A$11:$O$236,8,FALSE)),"")</f>
        <v>0.13600000000000001</v>
      </c>
      <c r="F20" s="122">
        <f>IFERROR(IF(VLOOKUP($A20,'Annex 2 EHV charges'!$A$11:$O$236,9,FALSE)=0,"",VLOOKUP($A20,'Annex 2 EHV charges'!$A$11:$O$236,9,FALSE)),"")</f>
        <v>1.4</v>
      </c>
      <c r="G20" s="118">
        <f>IFERROR(IF(VLOOKUP($A20,'Annex 2 EHV charges'!$A$11:$O$236,10,FALSE)=0,"",VLOOKUP($A20,'Annex 2 EHV charges'!$A$11:$O$236,10,FALSE)),"")</f>
        <v>3.04</v>
      </c>
      <c r="H20" s="118">
        <f>IFERROR(IF(VLOOKUP($A20,'Annex 2 EHV charges'!$A$11:$O$236,10,FALSE)=0,"",VLOOKUP($A20,'Annex 2 EHV charges'!$A$11:$O$236,10,FALSE)),"")</f>
        <v>3.04</v>
      </c>
    </row>
    <row r="21" spans="1:8" x14ac:dyDescent="0.2">
      <c r="A21" s="111">
        <f t="array" ref="A21">IFERROR(INDEX('Annex 2 EHV charges'!$A$11:$A$236, MATCH(0, IF(ISBLANK('Annex 2 EHV charges'!$A$11:$A$236),1, COUNTIF(A$10:$A20, 'Annex 2 EHV charges'!$A$11:$A$236)), 0)),"")</f>
        <v>271</v>
      </c>
      <c r="B21" s="111">
        <f>IF($A21="","",VLOOKUP($A21,'Annex 2 EHV charges'!$A$11:$O$236,2,0))</f>
        <v>271</v>
      </c>
      <c r="C21" s="109" t="str">
        <f>IF($A21="","",VLOOKUP($A21,'Annex 2 EHV charges'!$A$11:$O$236,3,0))</f>
        <v>2200042322383</v>
      </c>
      <c r="D21" s="111" t="str">
        <f>IF($A21="","",VLOOKUP($A21,'Annex 2 EHV charges'!$A$11:$O$236,7,0))</f>
        <v>Gover Park</v>
      </c>
      <c r="E21" s="121">
        <f>IFERROR(IF(VLOOKUP($A21,'Annex 2 EHV charges'!$A$11:$O$236,8,FALSE)=0,"",VLOOKUP($A21,'Annex 2 EHV charges'!$A$11:$O$236,8,FALSE)),"")</f>
        <v>14.198</v>
      </c>
      <c r="F21" s="122">
        <f>IFERROR(IF(VLOOKUP($A21,'Annex 2 EHV charges'!$A$11:$O$236,9,FALSE)=0,"",VLOOKUP($A21,'Annex 2 EHV charges'!$A$11:$O$236,9,FALSE)),"")</f>
        <v>3.15</v>
      </c>
      <c r="G21" s="118">
        <f>IFERROR(IF(VLOOKUP($A21,'Annex 2 EHV charges'!$A$11:$O$236,10,FALSE)=0,"",VLOOKUP($A21,'Annex 2 EHV charges'!$A$11:$O$236,10,FALSE)),"")</f>
        <v>2.08</v>
      </c>
      <c r="H21" s="118">
        <f>IFERROR(IF(VLOOKUP($A21,'Annex 2 EHV charges'!$A$11:$O$236,10,FALSE)=0,"",VLOOKUP($A21,'Annex 2 EHV charges'!$A$11:$O$236,10,FALSE)),"")</f>
        <v>2.08</v>
      </c>
    </row>
    <row r="22" spans="1:8" x14ac:dyDescent="0.2">
      <c r="A22" s="111">
        <f t="array" ref="A22">IFERROR(INDEX('Annex 2 EHV charges'!$A$11:$A$236, MATCH(0, IF(ISBLANK('Annex 2 EHV charges'!$A$11:$A$236),1, COUNTIF(A$10:$A21, 'Annex 2 EHV charges'!$A$11:$A$236)), 0)),"")</f>
        <v>272</v>
      </c>
      <c r="B22" s="111">
        <f>IF($A22="","",VLOOKUP($A22,'Annex 2 EHV charges'!$A$11:$O$236,2,0))</f>
        <v>272</v>
      </c>
      <c r="C22" s="109" t="str">
        <f>IF($A22="","",VLOOKUP($A22,'Annex 2 EHV charges'!$A$11:$O$236,3,0))</f>
        <v>2200042323128</v>
      </c>
      <c r="D22" s="111" t="str">
        <f>IF($A22="","",VLOOKUP($A22,'Annex 2 EHV charges'!$A$11:$O$236,7,0))</f>
        <v>North Wayton</v>
      </c>
      <c r="E22" s="121">
        <f>IFERROR(IF(VLOOKUP($A22,'Annex 2 EHV charges'!$A$11:$O$236,8,FALSE)=0,"",VLOOKUP($A22,'Annex 2 EHV charges'!$A$11:$O$236,8,FALSE)),"")</f>
        <v>0.185</v>
      </c>
      <c r="F22" s="122">
        <f>IFERROR(IF(VLOOKUP($A22,'Annex 2 EHV charges'!$A$11:$O$236,9,FALSE)=0,"",VLOOKUP($A22,'Annex 2 EHV charges'!$A$11:$O$236,9,FALSE)),"")</f>
        <v>3.13</v>
      </c>
      <c r="G22" s="118">
        <f>IFERROR(IF(VLOOKUP($A22,'Annex 2 EHV charges'!$A$11:$O$236,10,FALSE)=0,"",VLOOKUP($A22,'Annex 2 EHV charges'!$A$11:$O$236,10,FALSE)),"")</f>
        <v>2.1</v>
      </c>
      <c r="H22" s="118">
        <f>IFERROR(IF(VLOOKUP($A22,'Annex 2 EHV charges'!$A$11:$O$236,10,FALSE)=0,"",VLOOKUP($A22,'Annex 2 EHV charges'!$A$11:$O$236,10,FALSE)),"")</f>
        <v>2.1</v>
      </c>
    </row>
    <row r="23" spans="1:8" x14ac:dyDescent="0.2">
      <c r="A23" s="111">
        <f t="array" ref="A23">IFERROR(INDEX('Annex 2 EHV charges'!$A$11:$A$236, MATCH(0, IF(ISBLANK('Annex 2 EHV charges'!$A$11:$A$236),1, COUNTIF(A$10:$A22, 'Annex 2 EHV charges'!$A$11:$A$236)), 0)),"")</f>
        <v>273</v>
      </c>
      <c r="B23" s="111">
        <f>IF($A23="","",VLOOKUP($A23,'Annex 2 EHV charges'!$A$11:$O$236,2,0))</f>
        <v>273</v>
      </c>
      <c r="C23" s="109" t="str">
        <f>IF($A23="","",VLOOKUP($A23,'Annex 2 EHV charges'!$A$11:$O$236,3,0))</f>
        <v>2200042324450</v>
      </c>
      <c r="D23" s="111" t="str">
        <f>IF($A23="","",VLOOKUP($A23,'Annex 2 EHV charges'!$A$11:$O$236,7,0))</f>
        <v>Week Farm</v>
      </c>
      <c r="E23" s="121" t="str">
        <f>IFERROR(IF(VLOOKUP($A23,'Annex 2 EHV charges'!$A$11:$O$236,8,FALSE)=0,"",VLOOKUP($A23,'Annex 2 EHV charges'!$A$11:$O$236,8,FALSE)),"")</f>
        <v/>
      </c>
      <c r="F23" s="122">
        <f>IFERROR(IF(VLOOKUP($A23,'Annex 2 EHV charges'!$A$11:$O$236,9,FALSE)=0,"",VLOOKUP($A23,'Annex 2 EHV charges'!$A$11:$O$236,9,FALSE)),"")</f>
        <v>3.91</v>
      </c>
      <c r="G23" s="118">
        <f>IFERROR(IF(VLOOKUP($A23,'Annex 2 EHV charges'!$A$11:$O$236,10,FALSE)=0,"",VLOOKUP($A23,'Annex 2 EHV charges'!$A$11:$O$236,10,FALSE)),"")</f>
        <v>3.79</v>
      </c>
      <c r="H23" s="118">
        <f>IFERROR(IF(VLOOKUP($A23,'Annex 2 EHV charges'!$A$11:$O$236,10,FALSE)=0,"",VLOOKUP($A23,'Annex 2 EHV charges'!$A$11:$O$236,10,FALSE)),"")</f>
        <v>3.79</v>
      </c>
    </row>
    <row r="24" spans="1:8" x14ac:dyDescent="0.2">
      <c r="A24" s="111">
        <f t="array" ref="A24">IFERROR(INDEX('Annex 2 EHV charges'!$A$11:$A$236, MATCH(0, IF(ISBLANK('Annex 2 EHV charges'!$A$11:$A$236),1, COUNTIF(A$10:$A23, 'Annex 2 EHV charges'!$A$11:$A$236)), 0)),"")</f>
        <v>274</v>
      </c>
      <c r="B24" s="111">
        <f>IF($A24="","",VLOOKUP($A24,'Annex 2 EHV charges'!$A$11:$O$236,2,0))</f>
        <v>274</v>
      </c>
      <c r="C24" s="109" t="str">
        <f>IF($A24="","",VLOOKUP($A24,'Annex 2 EHV charges'!$A$11:$O$236,3,0))</f>
        <v>2200042326040</v>
      </c>
      <c r="D24" s="111" t="str">
        <f>IF($A24="","",VLOOKUP($A24,'Annex 2 EHV charges'!$A$11:$O$236,7,0))</f>
        <v>Cullompton</v>
      </c>
      <c r="E24" s="121" t="str">
        <f>IFERROR(IF(VLOOKUP($A24,'Annex 2 EHV charges'!$A$11:$O$236,8,FALSE)=0,"",VLOOKUP($A24,'Annex 2 EHV charges'!$A$11:$O$236,8,FALSE)),"")</f>
        <v/>
      </c>
      <c r="F24" s="122">
        <f>IFERROR(IF(VLOOKUP($A24,'Annex 2 EHV charges'!$A$11:$O$236,9,FALSE)=0,"",VLOOKUP($A24,'Annex 2 EHV charges'!$A$11:$O$236,9,FALSE)),"")</f>
        <v>7.6</v>
      </c>
      <c r="G24" s="118">
        <f>IFERROR(IF(VLOOKUP($A24,'Annex 2 EHV charges'!$A$11:$O$236,10,FALSE)=0,"",VLOOKUP($A24,'Annex 2 EHV charges'!$A$11:$O$236,10,FALSE)),"")</f>
        <v>3.39</v>
      </c>
      <c r="H24" s="118">
        <f>IFERROR(IF(VLOOKUP($A24,'Annex 2 EHV charges'!$A$11:$O$236,10,FALSE)=0,"",VLOOKUP($A24,'Annex 2 EHV charges'!$A$11:$O$236,10,FALSE)),"")</f>
        <v>3.39</v>
      </c>
    </row>
    <row r="25" spans="1:8" x14ac:dyDescent="0.2">
      <c r="A25" s="111">
        <f t="array" ref="A25">IFERROR(INDEX('Annex 2 EHV charges'!$A$11:$A$236, MATCH(0, IF(ISBLANK('Annex 2 EHV charges'!$A$11:$A$236),1, COUNTIF(A$10:$A24, 'Annex 2 EHV charges'!$A$11:$A$236)), 0)),"")</f>
        <v>600</v>
      </c>
      <c r="B25" s="111">
        <f>IF($A25="","",VLOOKUP($A25,'Annex 2 EHV charges'!$A$11:$O$236,2,0))</f>
        <v>600</v>
      </c>
      <c r="C25" s="109" t="str">
        <f>IF($A25="","",VLOOKUP($A25,'Annex 2 EHV charges'!$A$11:$O$236,3,0))</f>
        <v>2200032010850</v>
      </c>
      <c r="D25" s="111" t="str">
        <f>IF($A25="","",VLOOKUP($A25,'Annex 2 EHV charges'!$A$11:$O$236,7,0))</f>
        <v>Imerys1(Blackpool)</v>
      </c>
      <c r="E25" s="121">
        <f>IFERROR(IF(VLOOKUP($A25,'Annex 2 EHV charges'!$A$11:$O$236,8,FALSE)=0,"",VLOOKUP($A25,'Annex 2 EHV charges'!$A$11:$O$236,8,FALSE)),"")</f>
        <v>1.946</v>
      </c>
      <c r="F25" s="122">
        <f>IFERROR(IF(VLOOKUP($A25,'Annex 2 EHV charges'!$A$11:$O$236,9,FALSE)=0,"",VLOOKUP($A25,'Annex 2 EHV charges'!$A$11:$O$236,9,FALSE)),"")</f>
        <v>108.14</v>
      </c>
      <c r="G25" s="118">
        <f>IFERROR(IF(VLOOKUP($A25,'Annex 2 EHV charges'!$A$11:$O$236,10,FALSE)=0,"",VLOOKUP($A25,'Annex 2 EHV charges'!$A$11:$O$236,10,FALSE)),"")</f>
        <v>4.43</v>
      </c>
      <c r="H25" s="118">
        <f>IFERROR(IF(VLOOKUP($A25,'Annex 2 EHV charges'!$A$11:$O$236,10,FALSE)=0,"",VLOOKUP($A25,'Annex 2 EHV charges'!$A$11:$O$236,10,FALSE)),"")</f>
        <v>4.43</v>
      </c>
    </row>
    <row r="26" spans="1:8" x14ac:dyDescent="0.2">
      <c r="A26" s="111">
        <f t="array" ref="A26">IFERROR(INDEX('Annex 2 EHV charges'!$A$11:$A$236, MATCH(0, IF(ISBLANK('Annex 2 EHV charges'!$A$11:$A$236),1, COUNTIF(A$10:$A25, 'Annex 2 EHV charges'!$A$11:$A$236)), 0)),"")</f>
        <v>607</v>
      </c>
      <c r="B26" s="111">
        <f>IF($A26="","",VLOOKUP($A26,'Annex 2 EHV charges'!$A$11:$O$236,2,0))</f>
        <v>607</v>
      </c>
      <c r="C26" s="109" t="str">
        <f>IF($A26="","",VLOOKUP($A26,'Annex 2 EHV charges'!$A$11:$O$236,3,0))</f>
        <v>2200042141133</v>
      </c>
      <c r="D26" s="111" t="str">
        <f>IF($A26="","",VLOOKUP($A26,'Annex 2 EHV charges'!$A$11:$O$236,7,0))</f>
        <v>Wyld Meadow</v>
      </c>
      <c r="E26" s="121">
        <f>IFERROR(IF(VLOOKUP($A26,'Annex 2 EHV charges'!$A$11:$O$236,8,FALSE)=0,"",VLOOKUP($A26,'Annex 2 EHV charges'!$A$11:$O$236,8,FALSE)),"")</f>
        <v>5.0999999999999997E-2</v>
      </c>
      <c r="F26" s="122">
        <f>IFERROR(IF(VLOOKUP($A26,'Annex 2 EHV charges'!$A$11:$O$236,9,FALSE)=0,"",VLOOKUP($A26,'Annex 2 EHV charges'!$A$11:$O$236,9,FALSE)),"")</f>
        <v>5.39</v>
      </c>
      <c r="G26" s="118">
        <f>IFERROR(IF(VLOOKUP($A26,'Annex 2 EHV charges'!$A$11:$O$236,10,FALSE)=0,"",VLOOKUP($A26,'Annex 2 EHV charges'!$A$11:$O$236,10,FALSE)),"")</f>
        <v>2.12</v>
      </c>
      <c r="H26" s="118">
        <f>IFERROR(IF(VLOOKUP($A26,'Annex 2 EHV charges'!$A$11:$O$236,10,FALSE)=0,"",VLOOKUP($A26,'Annex 2 EHV charges'!$A$11:$O$236,10,FALSE)),"")</f>
        <v>2.12</v>
      </c>
    </row>
    <row r="27" spans="1:8" x14ac:dyDescent="0.2">
      <c r="A27" s="111">
        <f t="array" ref="A27">IFERROR(INDEX('Annex 2 EHV charges'!$A$11:$A$236, MATCH(0, IF(ISBLANK('Annex 2 EHV charges'!$A$11:$A$236),1, COUNTIF(A$10:$A26, 'Annex 2 EHV charges'!$A$11:$A$236)), 0)),"")</f>
        <v>608</v>
      </c>
      <c r="B27" s="111">
        <f>IF($A27="","",VLOOKUP($A27,'Annex 2 EHV charges'!$A$11:$O$236,2,0))</f>
        <v>608</v>
      </c>
      <c r="C27" s="109" t="str">
        <f>IF($A27="","",VLOOKUP($A27,'Annex 2 EHV charges'!$A$11:$O$236,3,0))</f>
        <v>2200042141259</v>
      </c>
      <c r="D27" s="111" t="str">
        <f>IF($A27="","",VLOOKUP($A27,'Annex 2 EHV charges'!$A$11:$O$236,7,0))</f>
        <v>Prince Rock</v>
      </c>
      <c r="E27" s="121">
        <f>IFERROR(IF(VLOOKUP($A27,'Annex 2 EHV charges'!$A$11:$O$236,8,FALSE)=0,"",VLOOKUP($A27,'Annex 2 EHV charges'!$A$11:$O$236,8,FALSE)),"")</f>
        <v>3.4260000000000002</v>
      </c>
      <c r="F27" s="122">
        <f>IFERROR(IF(VLOOKUP($A27,'Annex 2 EHV charges'!$A$11:$O$236,9,FALSE)=0,"",VLOOKUP($A27,'Annex 2 EHV charges'!$A$11:$O$236,9,FALSE)),"")</f>
        <v>0.81</v>
      </c>
      <c r="G27" s="118">
        <f>IFERROR(IF(VLOOKUP($A27,'Annex 2 EHV charges'!$A$11:$O$236,10,FALSE)=0,"",VLOOKUP($A27,'Annex 2 EHV charges'!$A$11:$O$236,10,FALSE)),"")</f>
        <v>1.4</v>
      </c>
      <c r="H27" s="118">
        <f>IFERROR(IF(VLOOKUP($A27,'Annex 2 EHV charges'!$A$11:$O$236,10,FALSE)=0,"",VLOOKUP($A27,'Annex 2 EHV charges'!$A$11:$O$236,10,FALSE)),"")</f>
        <v>1.4</v>
      </c>
    </row>
    <row r="28" spans="1:8" x14ac:dyDescent="0.2">
      <c r="A28" s="111">
        <f t="array" ref="A28">IFERROR(INDEX('Annex 2 EHV charges'!$A$11:$A$236, MATCH(0, IF(ISBLANK('Annex 2 EHV charges'!$A$11:$A$236),1, COUNTIF(A$10:$A27, 'Annex 2 EHV charges'!$A$11:$A$236)), 0)),"")</f>
        <v>609</v>
      </c>
      <c r="B28" s="111">
        <f>IF($A28="","",VLOOKUP($A28,'Annex 2 EHV charges'!$A$11:$O$236,2,0))</f>
        <v>609</v>
      </c>
      <c r="C28" s="109" t="str">
        <f>IF($A28="","",VLOOKUP($A28,'Annex 2 EHV charges'!$A$11:$O$236,3,0))</f>
        <v>2200042167345</v>
      </c>
      <c r="D28" s="111" t="str">
        <f>IF($A28="","",VLOOKUP($A28,'Annex 2 EHV charges'!$A$11:$O$236,7,0))</f>
        <v>Fulford Solar</v>
      </c>
      <c r="E28" s="121">
        <f>IFERROR(IF(VLOOKUP($A28,'Annex 2 EHV charges'!$A$11:$O$236,8,FALSE)=0,"",VLOOKUP($A28,'Annex 2 EHV charges'!$A$11:$O$236,8,FALSE)),"")</f>
        <v>10.388</v>
      </c>
      <c r="F28" s="122">
        <f>IFERROR(IF(VLOOKUP($A28,'Annex 2 EHV charges'!$A$11:$O$236,9,FALSE)=0,"",VLOOKUP($A28,'Annex 2 EHV charges'!$A$11:$O$236,9,FALSE)),"")</f>
        <v>2.08</v>
      </c>
      <c r="G28" s="118">
        <f>IFERROR(IF(VLOOKUP($A28,'Annex 2 EHV charges'!$A$11:$O$236,10,FALSE)=0,"",VLOOKUP($A28,'Annex 2 EHV charges'!$A$11:$O$236,10,FALSE)),"")</f>
        <v>3.57</v>
      </c>
      <c r="H28" s="118">
        <f>IFERROR(IF(VLOOKUP($A28,'Annex 2 EHV charges'!$A$11:$O$236,10,FALSE)=0,"",VLOOKUP($A28,'Annex 2 EHV charges'!$A$11:$O$236,10,FALSE)),"")</f>
        <v>3.57</v>
      </c>
    </row>
    <row r="29" spans="1:8" x14ac:dyDescent="0.2">
      <c r="A29" s="111">
        <f t="array" ref="A29">IFERROR(INDEX('Annex 2 EHV charges'!$A$11:$A$236, MATCH(0, IF(ISBLANK('Annex 2 EHV charges'!$A$11:$A$236),1, COUNTIF(A$10:$A28, 'Annex 2 EHV charges'!$A$11:$A$236)), 0)),"")</f>
        <v>612</v>
      </c>
      <c r="B29" s="111">
        <f>IF($A29="","",VLOOKUP($A29,'Annex 2 EHV charges'!$A$11:$O$236,2,0))</f>
        <v>612</v>
      </c>
      <c r="C29" s="109" t="str">
        <f>IF($A29="","",VLOOKUP($A29,'Annex 2 EHV charges'!$A$11:$O$236,3,0))</f>
        <v>2200032168607</v>
      </c>
      <c r="D29" s="111" t="str">
        <f>IF($A29="","",VLOOKUP($A29,'Annex 2 EHV charges'!$A$11:$O$236,7,0))</f>
        <v>Bradon Farm</v>
      </c>
      <c r="E29" s="121">
        <f>IFERROR(IF(VLOOKUP($A29,'Annex 2 EHV charges'!$A$11:$O$236,8,FALSE)=0,"",VLOOKUP($A29,'Annex 2 EHV charges'!$A$11:$O$236,8,FALSE)),"")</f>
        <v>7.9000000000000001E-2</v>
      </c>
      <c r="F29" s="122">
        <f>IFERROR(IF(VLOOKUP($A29,'Annex 2 EHV charges'!$A$11:$O$236,9,FALSE)=0,"",VLOOKUP($A29,'Annex 2 EHV charges'!$A$11:$O$236,9,FALSE)),"")</f>
        <v>74.36</v>
      </c>
      <c r="G29" s="118">
        <f>IFERROR(IF(VLOOKUP($A29,'Annex 2 EHV charges'!$A$11:$O$236,10,FALSE)=0,"",VLOOKUP($A29,'Annex 2 EHV charges'!$A$11:$O$236,10,FALSE)),"")</f>
        <v>1.58</v>
      </c>
      <c r="H29" s="118">
        <f>IFERROR(IF(VLOOKUP($A29,'Annex 2 EHV charges'!$A$11:$O$236,10,FALSE)=0,"",VLOOKUP($A29,'Annex 2 EHV charges'!$A$11:$O$236,10,FALSE)),"")</f>
        <v>1.58</v>
      </c>
    </row>
    <row r="30" spans="1:8" x14ac:dyDescent="0.2">
      <c r="A30" s="111">
        <f t="array" ref="A30">IFERROR(INDEX('Annex 2 EHV charges'!$A$11:$A$236, MATCH(0, IF(ISBLANK('Annex 2 EHV charges'!$A$11:$A$236),1, COUNTIF(A$10:$A29, 'Annex 2 EHV charges'!$A$11:$A$236)), 0)),"")</f>
        <v>613</v>
      </c>
      <c r="B30" s="111">
        <f>IF($A30="","",VLOOKUP($A30,'Annex 2 EHV charges'!$A$11:$O$236,2,0))</f>
        <v>613</v>
      </c>
      <c r="C30" s="109" t="str">
        <f>IF($A30="","",VLOOKUP($A30,'Annex 2 EHV charges'!$A$11:$O$236,3,0))</f>
        <v>2200040848888</v>
      </c>
      <c r="D30" s="111" t="str">
        <f>IF($A30="","",VLOOKUP($A30,'Annex 2 EHV charges'!$A$11:$O$236,7,0))</f>
        <v>Carland Cross</v>
      </c>
      <c r="E30" s="121" t="str">
        <f>IFERROR(IF(VLOOKUP($A30,'Annex 2 EHV charges'!$A$11:$O$236,8,FALSE)=0,"",VLOOKUP($A30,'Annex 2 EHV charges'!$A$11:$O$236,8,FALSE)),"")</f>
        <v/>
      </c>
      <c r="F30" s="122">
        <f>IFERROR(IF(VLOOKUP($A30,'Annex 2 EHV charges'!$A$11:$O$236,9,FALSE)=0,"",VLOOKUP($A30,'Annex 2 EHV charges'!$A$11:$O$236,9,FALSE)),"")</f>
        <v>1.45</v>
      </c>
      <c r="G30" s="118">
        <f>IFERROR(IF(VLOOKUP($A30,'Annex 2 EHV charges'!$A$11:$O$236,10,FALSE)=0,"",VLOOKUP($A30,'Annex 2 EHV charges'!$A$11:$O$236,10,FALSE)),"")</f>
        <v>1.66</v>
      </c>
      <c r="H30" s="118">
        <f>IFERROR(IF(VLOOKUP($A30,'Annex 2 EHV charges'!$A$11:$O$236,10,FALSE)=0,"",VLOOKUP($A30,'Annex 2 EHV charges'!$A$11:$O$236,10,FALSE)),"")</f>
        <v>1.66</v>
      </c>
    </row>
    <row r="31" spans="1:8" x14ac:dyDescent="0.2">
      <c r="A31" s="111">
        <f t="array" ref="A31">IFERROR(INDEX('Annex 2 EHV charges'!$A$11:$A$236, MATCH(0, IF(ISBLANK('Annex 2 EHV charges'!$A$11:$A$236),1, COUNTIF(A$10:$A30, 'Annex 2 EHV charges'!$A$11:$A$236)), 0)),"")</f>
        <v>614</v>
      </c>
      <c r="B31" s="111">
        <f>IF($A31="","",VLOOKUP($A31,'Annex 2 EHV charges'!$A$11:$O$236,2,0))</f>
        <v>614</v>
      </c>
      <c r="C31" s="109">
        <f>IF($A31="","",VLOOKUP($A31,'Annex 2 EHV charges'!$A$11:$O$236,3,0))</f>
        <v>2200030511311</v>
      </c>
      <c r="D31" s="111" t="str">
        <f>IF($A31="","",VLOOKUP($A31,'Annex 2 EHV charges'!$A$11:$O$236,7,0))</f>
        <v>Cold Northcott</v>
      </c>
      <c r="E31" s="121">
        <f>IFERROR(IF(VLOOKUP($A31,'Annex 2 EHV charges'!$A$11:$O$236,8,FALSE)=0,"",VLOOKUP($A31,'Annex 2 EHV charges'!$A$11:$O$236,8,FALSE)),"")</f>
        <v>1.91</v>
      </c>
      <c r="F31" s="122">
        <f>IFERROR(IF(VLOOKUP($A31,'Annex 2 EHV charges'!$A$11:$O$236,9,FALSE)=0,"",VLOOKUP($A31,'Annex 2 EHV charges'!$A$11:$O$236,9,FALSE)),"")</f>
        <v>7.76</v>
      </c>
      <c r="G31" s="118">
        <f>IFERROR(IF(VLOOKUP($A31,'Annex 2 EHV charges'!$A$11:$O$236,10,FALSE)=0,"",VLOOKUP($A31,'Annex 2 EHV charges'!$A$11:$O$236,10,FALSE)),"")</f>
        <v>2.87</v>
      </c>
      <c r="H31" s="118">
        <f>IFERROR(IF(VLOOKUP($A31,'Annex 2 EHV charges'!$A$11:$O$236,10,FALSE)=0,"",VLOOKUP($A31,'Annex 2 EHV charges'!$A$11:$O$236,10,FALSE)),"")</f>
        <v>2.87</v>
      </c>
    </row>
    <row r="32" spans="1:8" x14ac:dyDescent="0.2">
      <c r="A32" s="111">
        <f t="array" ref="A32">IFERROR(INDEX('Annex 2 EHV charges'!$A$11:$A$236, MATCH(0, IF(ISBLANK('Annex 2 EHV charges'!$A$11:$A$236),1, COUNTIF(A$10:$A31, 'Annex 2 EHV charges'!$A$11:$A$236)), 0)),"")</f>
        <v>615</v>
      </c>
      <c r="B32" s="111">
        <f>IF($A32="","",VLOOKUP($A32,'Annex 2 EHV charges'!$A$11:$O$236,2,0))</f>
        <v>615</v>
      </c>
      <c r="C32" s="109" t="str">
        <f>IF($A32="","",VLOOKUP($A32,'Annex 2 EHV charges'!$A$11:$O$236,3,0))</f>
        <v>2200040863404</v>
      </c>
      <c r="D32" s="111" t="str">
        <f>IF($A32="","",VLOOKUP($A32,'Annex 2 EHV charges'!$A$11:$O$236,7,0))</f>
        <v>Forestmoor 1</v>
      </c>
      <c r="E32" s="121" t="str">
        <f>IFERROR(IF(VLOOKUP($A32,'Annex 2 EHV charges'!$A$11:$O$236,8,FALSE)=0,"",VLOOKUP($A32,'Annex 2 EHV charges'!$A$11:$O$236,8,FALSE)),"")</f>
        <v/>
      </c>
      <c r="F32" s="122">
        <f>IFERROR(IF(VLOOKUP($A32,'Annex 2 EHV charges'!$A$11:$O$236,9,FALSE)=0,"",VLOOKUP($A32,'Annex 2 EHV charges'!$A$11:$O$236,9,FALSE)),"")</f>
        <v>29.11</v>
      </c>
      <c r="G32" s="118">
        <f>IFERROR(IF(VLOOKUP($A32,'Annex 2 EHV charges'!$A$11:$O$236,10,FALSE)=0,"",VLOOKUP($A32,'Annex 2 EHV charges'!$A$11:$O$236,10,FALSE)),"")</f>
        <v>1.61</v>
      </c>
      <c r="H32" s="118">
        <f>IFERROR(IF(VLOOKUP($A32,'Annex 2 EHV charges'!$A$11:$O$236,10,FALSE)=0,"",VLOOKUP($A32,'Annex 2 EHV charges'!$A$11:$O$236,10,FALSE)),"")</f>
        <v>1.61</v>
      </c>
    </row>
    <row r="33" spans="1:8" x14ac:dyDescent="0.2">
      <c r="A33" s="111">
        <f t="array" ref="A33">IFERROR(INDEX('Annex 2 EHV charges'!$A$11:$A$236, MATCH(0, IF(ISBLANK('Annex 2 EHV charges'!$A$11:$A$236),1, COUNTIF(A$10:$A32, 'Annex 2 EHV charges'!$A$11:$A$236)), 0)),"")</f>
        <v>616</v>
      </c>
      <c r="B33" s="111">
        <f>IF($A33="","",VLOOKUP($A33,'Annex 2 EHV charges'!$A$11:$O$236,2,0))</f>
        <v>616</v>
      </c>
      <c r="C33" s="109" t="str">
        <f>IF($A33="","",VLOOKUP($A33,'Annex 2 EHV charges'!$A$11:$O$236,3,0))</f>
        <v>2200040863431</v>
      </c>
      <c r="D33" s="111" t="str">
        <f>IF($A33="","",VLOOKUP($A33,'Annex 2 EHV charges'!$A$11:$O$236,7,0))</f>
        <v>Forestmoor 2</v>
      </c>
      <c r="E33" s="121" t="str">
        <f>IFERROR(IF(VLOOKUP($A33,'Annex 2 EHV charges'!$A$11:$O$236,8,FALSE)=0,"",VLOOKUP($A33,'Annex 2 EHV charges'!$A$11:$O$236,8,FALSE)),"")</f>
        <v/>
      </c>
      <c r="F33" s="122" t="str">
        <f>IFERROR(IF(VLOOKUP($A33,'Annex 2 EHV charges'!$A$11:$O$236,9,FALSE)=0,"",VLOOKUP($A33,'Annex 2 EHV charges'!$A$11:$O$236,9,FALSE)),"")</f>
        <v/>
      </c>
      <c r="G33" s="118">
        <f>IFERROR(IF(VLOOKUP($A33,'Annex 2 EHV charges'!$A$11:$O$236,10,FALSE)=0,"",VLOOKUP($A33,'Annex 2 EHV charges'!$A$11:$O$236,10,FALSE)),"")</f>
        <v>1.6</v>
      </c>
      <c r="H33" s="118">
        <f>IFERROR(IF(VLOOKUP($A33,'Annex 2 EHV charges'!$A$11:$O$236,10,FALSE)=0,"",VLOOKUP($A33,'Annex 2 EHV charges'!$A$11:$O$236,10,FALSE)),"")</f>
        <v>1.6</v>
      </c>
    </row>
    <row r="34" spans="1:8" x14ac:dyDescent="0.2">
      <c r="A34" s="111">
        <f t="array" ref="A34">IFERROR(INDEX('Annex 2 EHV charges'!$A$11:$A$236, MATCH(0, IF(ISBLANK('Annex 2 EHV charges'!$A$11:$A$236),1, COUNTIF(A$10:$A33, 'Annex 2 EHV charges'!$A$11:$A$236)), 0)),"")</f>
        <v>617</v>
      </c>
      <c r="B34" s="111">
        <f>IF($A34="","",VLOOKUP($A34,'Annex 2 EHV charges'!$A$11:$O$236,2,0))</f>
        <v>617</v>
      </c>
      <c r="C34" s="109">
        <f>IF($A34="","",VLOOKUP($A34,'Annex 2 EHV charges'!$A$11:$O$236,3,0))</f>
        <v>2200030109831</v>
      </c>
      <c r="D34" s="111" t="str">
        <f>IF($A34="","",VLOOKUP($A34,'Annex 2 EHV charges'!$A$11:$O$236,7,0))</f>
        <v>Four Burrows</v>
      </c>
      <c r="E34" s="121">
        <f>IFERROR(IF(VLOOKUP($A34,'Annex 2 EHV charges'!$A$11:$O$236,8,FALSE)=0,"",VLOOKUP($A34,'Annex 2 EHV charges'!$A$11:$O$236,8,FALSE)),"")</f>
        <v>0.84499999999999997</v>
      </c>
      <c r="F34" s="122">
        <f>IFERROR(IF(VLOOKUP($A34,'Annex 2 EHV charges'!$A$11:$O$236,9,FALSE)=0,"",VLOOKUP($A34,'Annex 2 EHV charges'!$A$11:$O$236,9,FALSE)),"")</f>
        <v>11.33</v>
      </c>
      <c r="G34" s="118">
        <f>IFERROR(IF(VLOOKUP($A34,'Annex 2 EHV charges'!$A$11:$O$236,10,FALSE)=0,"",VLOOKUP($A34,'Annex 2 EHV charges'!$A$11:$O$236,10,FALSE)),"")</f>
        <v>1.78</v>
      </c>
      <c r="H34" s="118">
        <f>IFERROR(IF(VLOOKUP($A34,'Annex 2 EHV charges'!$A$11:$O$236,10,FALSE)=0,"",VLOOKUP($A34,'Annex 2 EHV charges'!$A$11:$O$236,10,FALSE)),"")</f>
        <v>1.78</v>
      </c>
    </row>
    <row r="35" spans="1:8" x14ac:dyDescent="0.2">
      <c r="A35" s="111">
        <f t="array" ref="A35">IFERROR(INDEX('Annex 2 EHV charges'!$A$11:$A$236, MATCH(0, IF(ISBLANK('Annex 2 EHV charges'!$A$11:$A$236),1, COUNTIF(A$10:$A34, 'Annex 2 EHV charges'!$A$11:$A$236)), 0)),"")</f>
        <v>619</v>
      </c>
      <c r="B35" s="111">
        <f>IF($A35="","",VLOOKUP($A35,'Annex 2 EHV charges'!$A$11:$O$236,2,0))</f>
        <v>619</v>
      </c>
      <c r="C35" s="109">
        <f>IF($A35="","",VLOOKUP($A35,'Annex 2 EHV charges'!$A$11:$O$236,3,0))</f>
        <v>2200030112133</v>
      </c>
      <c r="D35" s="111" t="str">
        <f>IF($A35="","",VLOOKUP($A35,'Annex 2 EHV charges'!$A$11:$O$236,7,0))</f>
        <v>St Breock</v>
      </c>
      <c r="E35" s="121">
        <f>IFERROR(IF(VLOOKUP($A35,'Annex 2 EHV charges'!$A$11:$O$236,8,FALSE)=0,"",VLOOKUP($A35,'Annex 2 EHV charges'!$A$11:$O$236,8,FALSE)),"")</f>
        <v>1.849</v>
      </c>
      <c r="F35" s="122">
        <f>IFERROR(IF(VLOOKUP($A35,'Annex 2 EHV charges'!$A$11:$O$236,9,FALSE)=0,"",VLOOKUP($A35,'Annex 2 EHV charges'!$A$11:$O$236,9,FALSE)),"")</f>
        <v>8.19</v>
      </c>
      <c r="G35" s="118">
        <f>IFERROR(IF(VLOOKUP($A35,'Annex 2 EHV charges'!$A$11:$O$236,10,FALSE)=0,"",VLOOKUP($A35,'Annex 2 EHV charges'!$A$11:$O$236,10,FALSE)),"")</f>
        <v>1.82</v>
      </c>
      <c r="H35" s="118">
        <f>IFERROR(IF(VLOOKUP($A35,'Annex 2 EHV charges'!$A$11:$O$236,10,FALSE)=0,"",VLOOKUP($A35,'Annex 2 EHV charges'!$A$11:$O$236,10,FALSE)),"")</f>
        <v>1.82</v>
      </c>
    </row>
    <row r="36" spans="1:8" x14ac:dyDescent="0.2">
      <c r="A36" s="111">
        <f t="array" ref="A36">IFERROR(INDEX('Annex 2 EHV charges'!$A$11:$A$236, MATCH(0, IF(ISBLANK('Annex 2 EHV charges'!$A$11:$A$236),1, COUNTIF(A$10:$A35, 'Annex 2 EHV charges'!$A$11:$A$236)), 0)),"")</f>
        <v>620</v>
      </c>
      <c r="B36" s="111">
        <f>IF($A36="","",VLOOKUP($A36,'Annex 2 EHV charges'!$A$11:$O$236,2,0))</f>
        <v>620</v>
      </c>
      <c r="C36" s="109" t="str">
        <f>IF($A36="","",VLOOKUP($A36,'Annex 2 EHV charges'!$A$11:$O$236,3,0))</f>
        <v>2200030348790</v>
      </c>
      <c r="D36" s="111" t="str">
        <f>IF($A36="","",VLOOKUP($A36,'Annex 2 EHV charges'!$A$11:$O$236,7,0))</f>
        <v>DML - Central</v>
      </c>
      <c r="E36" s="121">
        <f>IFERROR(IF(VLOOKUP($A36,'Annex 2 EHV charges'!$A$11:$O$236,8,FALSE)=0,"",VLOOKUP($A36,'Annex 2 EHV charges'!$A$11:$O$236,8,FALSE)),"")</f>
        <v>2.6850000000000001</v>
      </c>
      <c r="F36" s="122">
        <f>IFERROR(IF(VLOOKUP($A36,'Annex 2 EHV charges'!$A$11:$O$236,9,FALSE)=0,"",VLOOKUP($A36,'Annex 2 EHV charges'!$A$11:$O$236,9,FALSE)),"")</f>
        <v>1121.6300000000001</v>
      </c>
      <c r="G36" s="118">
        <f>IFERROR(IF(VLOOKUP($A36,'Annex 2 EHV charges'!$A$11:$O$236,10,FALSE)=0,"",VLOOKUP($A36,'Annex 2 EHV charges'!$A$11:$O$236,10,FALSE)),"")</f>
        <v>3.61</v>
      </c>
      <c r="H36" s="118">
        <f>IFERROR(IF(VLOOKUP($A36,'Annex 2 EHV charges'!$A$11:$O$236,10,FALSE)=0,"",VLOOKUP($A36,'Annex 2 EHV charges'!$A$11:$O$236,10,FALSE)),"")</f>
        <v>3.61</v>
      </c>
    </row>
    <row r="37" spans="1:8" x14ac:dyDescent="0.2">
      <c r="A37" s="111">
        <f t="array" ref="A37">IFERROR(INDEX('Annex 2 EHV charges'!$A$11:$A$236, MATCH(0, IF(ISBLANK('Annex 2 EHV charges'!$A$11:$A$236),1, COUNTIF(A$10:$A36, 'Annex 2 EHV charges'!$A$11:$A$236)), 0)),"")</f>
        <v>623</v>
      </c>
      <c r="B37" s="111">
        <f>IF($A37="","",VLOOKUP($A37,'Annex 2 EHV charges'!$A$11:$O$236,2,0))</f>
        <v>623</v>
      </c>
      <c r="C37" s="109" t="str">
        <f>IF($A37="","",VLOOKUP($A37,'Annex 2 EHV charges'!$A$11:$O$236,3,0))</f>
        <v>New Connection</v>
      </c>
      <c r="D37" s="111" t="str">
        <f>IF($A37="","",VLOOKUP($A37,'Annex 2 EHV charges'!$A$11:$O$236,7,0))</f>
        <v>Denbrook WF</v>
      </c>
      <c r="E37" s="121" t="str">
        <f>IFERROR(IF(VLOOKUP($A37,'Annex 2 EHV charges'!$A$11:$O$236,8,FALSE)=0,"",VLOOKUP($A37,'Annex 2 EHV charges'!$A$11:$O$236,8,FALSE)),"")</f>
        <v/>
      </c>
      <c r="F37" s="122">
        <f>IFERROR(IF(VLOOKUP($A37,'Annex 2 EHV charges'!$A$11:$O$236,9,FALSE)=0,"",VLOOKUP($A37,'Annex 2 EHV charges'!$A$11:$O$236,9,FALSE)),"")</f>
        <v>23.31</v>
      </c>
      <c r="G37" s="118">
        <f>IFERROR(IF(VLOOKUP($A37,'Annex 2 EHV charges'!$A$11:$O$236,10,FALSE)=0,"",VLOOKUP($A37,'Annex 2 EHV charges'!$A$11:$O$236,10,FALSE)),"")</f>
        <v>2.37</v>
      </c>
      <c r="H37" s="118">
        <f>IFERROR(IF(VLOOKUP($A37,'Annex 2 EHV charges'!$A$11:$O$236,10,FALSE)=0,"",VLOOKUP($A37,'Annex 2 EHV charges'!$A$11:$O$236,10,FALSE)),"")</f>
        <v>2.37</v>
      </c>
    </row>
    <row r="38" spans="1:8" x14ac:dyDescent="0.2">
      <c r="A38" s="111">
        <f t="array" ref="A38">IFERROR(INDEX('Annex 2 EHV charges'!$A$11:$A$236, MATCH(0, IF(ISBLANK('Annex 2 EHV charges'!$A$11:$A$236),1, COUNTIF(A$10:$A37, 'Annex 2 EHV charges'!$A$11:$A$236)), 0)),"")</f>
        <v>624</v>
      </c>
      <c r="B38" s="111">
        <f>IF($A38="","",VLOOKUP($A38,'Annex 2 EHV charges'!$A$11:$O$236,2,0))</f>
        <v>624</v>
      </c>
      <c r="C38" s="109" t="str">
        <f>IF($A38="","",VLOOKUP($A38,'Annex 2 EHV charges'!$A$11:$O$236,3,0))</f>
        <v>2200041804437</v>
      </c>
      <c r="D38" s="111" t="str">
        <f>IF($A38="","",VLOOKUP($A38,'Annex 2 EHV charges'!$A$11:$O$236,7,0))</f>
        <v>Hayle Wave Hub</v>
      </c>
      <c r="E38" s="121">
        <f>IFERROR(IF(VLOOKUP($A38,'Annex 2 EHV charges'!$A$11:$O$236,8,FALSE)=0,"",VLOOKUP($A38,'Annex 2 EHV charges'!$A$11:$O$236,8,FALSE)),"")</f>
        <v>14.563000000000001</v>
      </c>
      <c r="F38" s="122">
        <f>IFERROR(IF(VLOOKUP($A38,'Annex 2 EHV charges'!$A$11:$O$236,9,FALSE)=0,"",VLOOKUP($A38,'Annex 2 EHV charges'!$A$11:$O$236,9,FALSE)),"")</f>
        <v>5.63</v>
      </c>
      <c r="G38" s="118">
        <f>IFERROR(IF(VLOOKUP($A38,'Annex 2 EHV charges'!$A$11:$O$236,10,FALSE)=0,"",VLOOKUP($A38,'Annex 2 EHV charges'!$A$11:$O$236,10,FALSE)),"")</f>
        <v>1.56</v>
      </c>
      <c r="H38" s="118">
        <f>IFERROR(IF(VLOOKUP($A38,'Annex 2 EHV charges'!$A$11:$O$236,10,FALSE)=0,"",VLOOKUP($A38,'Annex 2 EHV charges'!$A$11:$O$236,10,FALSE)),"")</f>
        <v>1.56</v>
      </c>
    </row>
    <row r="39" spans="1:8" x14ac:dyDescent="0.2">
      <c r="A39" s="111">
        <f t="array" ref="A39">IFERROR(INDEX('Annex 2 EHV charges'!$A$11:$A$236, MATCH(0, IF(ISBLANK('Annex 2 EHV charges'!$A$11:$A$236),1, COUNTIF(A$10:$A38, 'Annex 2 EHV charges'!$A$11:$A$236)), 0)),"")</f>
        <v>625</v>
      </c>
      <c r="B39" s="111">
        <f>IF($A39="","",VLOOKUP($A39,'Annex 2 EHV charges'!$A$11:$O$236,2,0))</f>
        <v>625</v>
      </c>
      <c r="C39" s="109" t="str">
        <f>IF($A39="","",VLOOKUP($A39,'Annex 2 EHV charges'!$A$11:$O$236,3,0))</f>
        <v>2200031995530</v>
      </c>
      <c r="D39" s="111" t="str">
        <f>IF($A39="","",VLOOKUP($A39,'Annex 2 EHV charges'!$A$11:$O$236,7,0))</f>
        <v>Marsh Barton</v>
      </c>
      <c r="E39" s="121">
        <f>IFERROR(IF(VLOOKUP($A39,'Annex 2 EHV charges'!$A$11:$O$236,8,FALSE)=0,"",VLOOKUP($A39,'Annex 2 EHV charges'!$A$11:$O$236,8,FALSE)),"")</f>
        <v>4.8000000000000001E-2</v>
      </c>
      <c r="F39" s="122">
        <f>IFERROR(IF(VLOOKUP($A39,'Annex 2 EHV charges'!$A$11:$O$236,9,FALSE)=0,"",VLOOKUP($A39,'Annex 2 EHV charges'!$A$11:$O$236,9,FALSE)),"")</f>
        <v>6.59</v>
      </c>
      <c r="G39" s="118">
        <f>IFERROR(IF(VLOOKUP($A39,'Annex 2 EHV charges'!$A$11:$O$236,10,FALSE)=0,"",VLOOKUP($A39,'Annex 2 EHV charges'!$A$11:$O$236,10,FALSE)),"")</f>
        <v>2.68</v>
      </c>
      <c r="H39" s="118">
        <f>IFERROR(IF(VLOOKUP($A39,'Annex 2 EHV charges'!$A$11:$O$236,10,FALSE)=0,"",VLOOKUP($A39,'Annex 2 EHV charges'!$A$11:$O$236,10,FALSE)),"")</f>
        <v>2.68</v>
      </c>
    </row>
    <row r="40" spans="1:8" x14ac:dyDescent="0.2">
      <c r="A40" s="111">
        <f t="array" ref="A40">IFERROR(INDEX('Annex 2 EHV charges'!$A$11:$A$236, MATCH(0, IF(ISBLANK('Annex 2 EHV charges'!$A$11:$A$236),1, COUNTIF(A$10:$A39, 'Annex 2 EHV charges'!$A$11:$A$236)), 0)),"")</f>
        <v>626</v>
      </c>
      <c r="B40" s="111">
        <f>IF($A40="","",VLOOKUP($A40,'Annex 2 EHV charges'!$A$11:$O$236,2,0))</f>
        <v>626</v>
      </c>
      <c r="C40" s="109">
        <f>IF($A40="","",VLOOKUP($A40,'Annex 2 EHV charges'!$A$11:$O$236,3,0))</f>
        <v>2200040571113</v>
      </c>
      <c r="D40" s="111" t="str">
        <f>IF($A40="","",VLOOKUP($A40,'Annex 2 EHV charges'!$A$11:$O$236,7,0))</f>
        <v>Connon Bridge</v>
      </c>
      <c r="E40" s="121">
        <f>IFERROR(IF(VLOOKUP($A40,'Annex 2 EHV charges'!$A$11:$O$236,8,FALSE)=0,"",VLOOKUP($A40,'Annex 2 EHV charges'!$A$11:$O$236,8,FALSE)),"")</f>
        <v>0.58099999999999996</v>
      </c>
      <c r="F40" s="122">
        <f>IFERROR(IF(VLOOKUP($A40,'Annex 2 EHV charges'!$A$11:$O$236,9,FALSE)=0,"",VLOOKUP($A40,'Annex 2 EHV charges'!$A$11:$O$236,9,FALSE)),"")</f>
        <v>12.89</v>
      </c>
      <c r="G40" s="118">
        <f>IFERROR(IF(VLOOKUP($A40,'Annex 2 EHV charges'!$A$11:$O$236,10,FALSE)=0,"",VLOOKUP($A40,'Annex 2 EHV charges'!$A$11:$O$236,10,FALSE)),"")</f>
        <v>1.57</v>
      </c>
      <c r="H40" s="118">
        <f>IFERROR(IF(VLOOKUP($A40,'Annex 2 EHV charges'!$A$11:$O$236,10,FALSE)=0,"",VLOOKUP($A40,'Annex 2 EHV charges'!$A$11:$O$236,10,FALSE)),"")</f>
        <v>1.57</v>
      </c>
    </row>
    <row r="41" spans="1:8" x14ac:dyDescent="0.2">
      <c r="A41" s="111">
        <f t="array" ref="A41">IFERROR(INDEX('Annex 2 EHV charges'!$A$11:$A$236, MATCH(0, IF(ISBLANK('Annex 2 EHV charges'!$A$11:$A$236),1, COUNTIF(A$10:$A40, 'Annex 2 EHV charges'!$A$11:$A$236)), 0)),"")</f>
        <v>627</v>
      </c>
      <c r="B41" s="111">
        <f>IF($A41="","",VLOOKUP($A41,'Annex 2 EHV charges'!$A$11:$O$236,2,0))</f>
        <v>627</v>
      </c>
      <c r="C41" s="109" t="str">
        <f>IF($A41="","",VLOOKUP($A41,'Annex 2 EHV charges'!$A$11:$O$236,3,0))</f>
        <v>2200040979020</v>
      </c>
      <c r="D41" s="111" t="str">
        <f>IF($A41="","",VLOOKUP($A41,'Annex 2 EHV charges'!$A$11:$O$236,7,0))</f>
        <v>Chelson</v>
      </c>
      <c r="E41" s="121">
        <f>IFERROR(IF(VLOOKUP($A41,'Annex 2 EHV charges'!$A$11:$O$236,8,FALSE)=0,"",VLOOKUP($A41,'Annex 2 EHV charges'!$A$11:$O$236,8,FALSE)),"")</f>
        <v>3.4319999999999999</v>
      </c>
      <c r="F41" s="122">
        <f>IFERROR(IF(VLOOKUP($A41,'Annex 2 EHV charges'!$A$11:$O$236,9,FALSE)=0,"",VLOOKUP($A41,'Annex 2 EHV charges'!$A$11:$O$236,9,FALSE)),"")</f>
        <v>11.42</v>
      </c>
      <c r="G41" s="118">
        <f>IFERROR(IF(VLOOKUP($A41,'Annex 2 EHV charges'!$A$11:$O$236,10,FALSE)=0,"",VLOOKUP($A41,'Annex 2 EHV charges'!$A$11:$O$236,10,FALSE)),"")</f>
        <v>1.47</v>
      </c>
      <c r="H41" s="118">
        <f>IFERROR(IF(VLOOKUP($A41,'Annex 2 EHV charges'!$A$11:$O$236,10,FALSE)=0,"",VLOOKUP($A41,'Annex 2 EHV charges'!$A$11:$O$236,10,FALSE)),"")</f>
        <v>1.47</v>
      </c>
    </row>
    <row r="42" spans="1:8" x14ac:dyDescent="0.2">
      <c r="A42" s="111">
        <f t="array" ref="A42">IFERROR(INDEX('Annex 2 EHV charges'!$A$11:$A$236, MATCH(0, IF(ISBLANK('Annex 2 EHV charges'!$A$11:$A$236),1, COUNTIF(A$10:$A41, 'Annex 2 EHV charges'!$A$11:$A$236)), 0)),"")</f>
        <v>628</v>
      </c>
      <c r="B42" s="111">
        <f>IF($A42="","",VLOOKUP($A42,'Annex 2 EHV charges'!$A$11:$O$236,2,0))</f>
        <v>628</v>
      </c>
      <c r="C42" s="109">
        <f>IF($A42="","",VLOOKUP($A42,'Annex 2 EHV charges'!$A$11:$O$236,3,0))</f>
        <v>2200041957685</v>
      </c>
      <c r="D42" s="111" t="str">
        <f>IF($A42="","",VLOOKUP($A42,'Annex 2 EHV charges'!$A$11:$O$236,7,0))</f>
        <v>Darracott</v>
      </c>
      <c r="E42" s="121" t="str">
        <f>IFERROR(IF(VLOOKUP($A42,'Annex 2 EHV charges'!$A$11:$O$236,8,FALSE)=0,"",VLOOKUP($A42,'Annex 2 EHV charges'!$A$11:$O$236,8,FALSE)),"")</f>
        <v/>
      </c>
      <c r="F42" s="122">
        <f>IFERROR(IF(VLOOKUP($A42,'Annex 2 EHV charges'!$A$11:$O$236,9,FALSE)=0,"",VLOOKUP($A42,'Annex 2 EHV charges'!$A$11:$O$236,9,FALSE)),"")</f>
        <v>64.67</v>
      </c>
      <c r="G42" s="118">
        <f>IFERROR(IF(VLOOKUP($A42,'Annex 2 EHV charges'!$A$11:$O$236,10,FALSE)=0,"",VLOOKUP($A42,'Annex 2 EHV charges'!$A$11:$O$236,10,FALSE)),"")</f>
        <v>2.36</v>
      </c>
      <c r="H42" s="118">
        <f>IFERROR(IF(VLOOKUP($A42,'Annex 2 EHV charges'!$A$11:$O$236,10,FALSE)=0,"",VLOOKUP($A42,'Annex 2 EHV charges'!$A$11:$O$236,10,FALSE)),"")</f>
        <v>2.36</v>
      </c>
    </row>
    <row r="43" spans="1:8" x14ac:dyDescent="0.2">
      <c r="A43" s="111">
        <f t="array" ref="A43">IFERROR(INDEX('Annex 2 EHV charges'!$A$11:$A$236, MATCH(0, IF(ISBLANK('Annex 2 EHV charges'!$A$11:$A$236),1, COUNTIF(A$10:$A42, 'Annex 2 EHV charges'!$A$11:$A$236)), 0)),"")</f>
        <v>629</v>
      </c>
      <c r="B43" s="111">
        <f>IF($A43="","",VLOOKUP($A43,'Annex 2 EHV charges'!$A$11:$O$236,2,0))</f>
        <v>629</v>
      </c>
      <c r="C43" s="109" t="str">
        <f>IF($A43="","",VLOOKUP($A43,'Annex 2 EHV charges'!$A$11:$O$236,3,0))</f>
        <v>2200040164245</v>
      </c>
      <c r="D43" s="111" t="str">
        <f>IF($A43="","",VLOOKUP($A43,'Annex 2 EHV charges'!$A$11:$O$236,7,0))</f>
        <v>Bears Down</v>
      </c>
      <c r="E43" s="121">
        <f>IFERROR(IF(VLOOKUP($A43,'Annex 2 EHV charges'!$A$11:$O$236,8,FALSE)=0,"",VLOOKUP($A43,'Annex 2 EHV charges'!$A$11:$O$236,8,FALSE)),"")</f>
        <v>0.55400000000000005</v>
      </c>
      <c r="F43" s="122">
        <f>IFERROR(IF(VLOOKUP($A43,'Annex 2 EHV charges'!$A$11:$O$236,9,FALSE)=0,"",VLOOKUP($A43,'Annex 2 EHV charges'!$A$11:$O$236,9,FALSE)),"")</f>
        <v>3.39</v>
      </c>
      <c r="G43" s="118">
        <f>IFERROR(IF(VLOOKUP($A43,'Annex 2 EHV charges'!$A$11:$O$236,10,FALSE)=0,"",VLOOKUP($A43,'Annex 2 EHV charges'!$A$11:$O$236,10,FALSE)),"")</f>
        <v>2.3199999999999998</v>
      </c>
      <c r="H43" s="118">
        <f>IFERROR(IF(VLOOKUP($A43,'Annex 2 EHV charges'!$A$11:$O$236,10,FALSE)=0,"",VLOOKUP($A43,'Annex 2 EHV charges'!$A$11:$O$236,10,FALSE)),"")</f>
        <v>2.3199999999999998</v>
      </c>
    </row>
    <row r="44" spans="1:8" x14ac:dyDescent="0.2">
      <c r="A44" s="111">
        <f t="array" ref="A44">IFERROR(INDEX('Annex 2 EHV charges'!$A$11:$A$236, MATCH(0, IF(ISBLANK('Annex 2 EHV charges'!$A$11:$A$236),1, COUNTIF(A$10:$A43, 'Annex 2 EHV charges'!$A$11:$A$236)), 0)),"")</f>
        <v>632</v>
      </c>
      <c r="B44" s="111">
        <f>IF($A44="","",VLOOKUP($A44,'Annex 2 EHV charges'!$A$11:$O$236,2,0))</f>
        <v>632</v>
      </c>
      <c r="C44" s="109" t="str">
        <f>IF($A44="","",VLOOKUP($A44,'Annex 2 EHV charges'!$A$11:$O$236,3,0))</f>
        <v>2200040473921</v>
      </c>
      <c r="D44" s="111" t="str">
        <f>IF($A44="","",VLOOKUP($A44,'Annex 2 EHV charges'!$A$11:$O$236,7,0))</f>
        <v>St Day</v>
      </c>
      <c r="E44" s="121">
        <f>IFERROR(IF(VLOOKUP($A44,'Annex 2 EHV charges'!$A$11:$O$236,8,FALSE)=0,"",VLOOKUP($A44,'Annex 2 EHV charges'!$A$11:$O$236,8,FALSE)),"")</f>
        <v>1.573</v>
      </c>
      <c r="F44" s="122">
        <f>IFERROR(IF(VLOOKUP($A44,'Annex 2 EHV charges'!$A$11:$O$236,9,FALSE)=0,"",VLOOKUP($A44,'Annex 2 EHV charges'!$A$11:$O$236,9,FALSE)),"")</f>
        <v>30.02</v>
      </c>
      <c r="G44" s="118">
        <f>IFERROR(IF(VLOOKUP($A44,'Annex 2 EHV charges'!$A$11:$O$236,10,FALSE)=0,"",VLOOKUP($A44,'Annex 2 EHV charges'!$A$11:$O$236,10,FALSE)),"")</f>
        <v>1.39</v>
      </c>
      <c r="H44" s="118">
        <f>IFERROR(IF(VLOOKUP($A44,'Annex 2 EHV charges'!$A$11:$O$236,10,FALSE)=0,"",VLOOKUP($A44,'Annex 2 EHV charges'!$A$11:$O$236,10,FALSE)),"")</f>
        <v>1.39</v>
      </c>
    </row>
    <row r="45" spans="1:8" x14ac:dyDescent="0.2">
      <c r="A45" s="111">
        <f t="array" ref="A45">IFERROR(INDEX('Annex 2 EHV charges'!$A$11:$A$236, MATCH(0, IF(ISBLANK('Annex 2 EHV charges'!$A$11:$A$236),1, COUNTIF(A$10:$A44, 'Annex 2 EHV charges'!$A$11:$A$236)), 0)),"")</f>
        <v>633</v>
      </c>
      <c r="B45" s="111">
        <f>IF($A45="","",VLOOKUP($A45,'Annex 2 EHV charges'!$A$11:$O$236,2,0))</f>
        <v>633</v>
      </c>
      <c r="C45" s="109" t="str">
        <f>IF($A45="","",VLOOKUP($A45,'Annex 2 EHV charges'!$A$11:$O$236,3,0))</f>
        <v>2200041499771</v>
      </c>
      <c r="D45" s="111" t="str">
        <f>IF($A45="","",VLOOKUP($A45,'Annex 2 EHV charges'!$A$11:$O$236,7,0))</f>
        <v>Shooters Bottom</v>
      </c>
      <c r="E45" s="121">
        <f>IFERROR(IF(VLOOKUP($A45,'Annex 2 EHV charges'!$A$11:$O$236,8,FALSE)=0,"",VLOOKUP($A45,'Annex 2 EHV charges'!$A$11:$O$236,8,FALSE)),"")</f>
        <v>6.4189999999999996</v>
      </c>
      <c r="F45" s="122">
        <f>IFERROR(IF(VLOOKUP($A45,'Annex 2 EHV charges'!$A$11:$O$236,9,FALSE)=0,"",VLOOKUP($A45,'Annex 2 EHV charges'!$A$11:$O$236,9,FALSE)),"")</f>
        <v>5.46</v>
      </c>
      <c r="G45" s="118">
        <f>IFERROR(IF(VLOOKUP($A45,'Annex 2 EHV charges'!$A$11:$O$236,10,FALSE)=0,"",VLOOKUP($A45,'Annex 2 EHV charges'!$A$11:$O$236,10,FALSE)),"")</f>
        <v>2.1</v>
      </c>
      <c r="H45" s="118">
        <f>IFERROR(IF(VLOOKUP($A45,'Annex 2 EHV charges'!$A$11:$O$236,10,FALSE)=0,"",VLOOKUP($A45,'Annex 2 EHV charges'!$A$11:$O$236,10,FALSE)),"")</f>
        <v>2.1</v>
      </c>
    </row>
    <row r="46" spans="1:8" x14ac:dyDescent="0.2">
      <c r="A46" s="111">
        <f t="array" ref="A46">IFERROR(INDEX('Annex 2 EHV charges'!$A$11:$A$236, MATCH(0, IF(ISBLANK('Annex 2 EHV charges'!$A$11:$A$236),1, COUNTIF(A$10:$A45, 'Annex 2 EHV charges'!$A$11:$A$236)), 0)),"")</f>
        <v>634</v>
      </c>
      <c r="B46" s="111">
        <f>IF($A46="","",VLOOKUP($A46,'Annex 2 EHV charges'!$A$11:$O$236,2,0))</f>
        <v>634</v>
      </c>
      <c r="C46" s="109" t="str">
        <f>IF($A46="","",VLOOKUP($A46,'Annex 2 EHV charges'!$A$11:$O$236,3,0))</f>
        <v>2200041625596</v>
      </c>
      <c r="D46" s="111" t="str">
        <f>IF($A46="","",VLOOKUP($A46,'Annex 2 EHV charges'!$A$11:$O$236,7,0))</f>
        <v>Heathfield</v>
      </c>
      <c r="E46" s="121">
        <f>IFERROR(IF(VLOOKUP($A46,'Annex 2 EHV charges'!$A$11:$O$236,8,FALSE)=0,"",VLOOKUP($A46,'Annex 2 EHV charges'!$A$11:$O$236,8,FALSE)),"")</f>
        <v>8.9350000000000005</v>
      </c>
      <c r="F46" s="122">
        <f>IFERROR(IF(VLOOKUP($A46,'Annex 2 EHV charges'!$A$11:$O$236,9,FALSE)=0,"",VLOOKUP($A46,'Annex 2 EHV charges'!$A$11:$O$236,9,FALSE)),"")</f>
        <v>15.65</v>
      </c>
      <c r="G46" s="118">
        <f>IFERROR(IF(VLOOKUP($A46,'Annex 2 EHV charges'!$A$11:$O$236,10,FALSE)=0,"",VLOOKUP($A46,'Annex 2 EHV charges'!$A$11:$O$236,10,FALSE)),"")</f>
        <v>1.89</v>
      </c>
      <c r="H46" s="118">
        <f>IFERROR(IF(VLOOKUP($A46,'Annex 2 EHV charges'!$A$11:$O$236,10,FALSE)=0,"",VLOOKUP($A46,'Annex 2 EHV charges'!$A$11:$O$236,10,FALSE)),"")</f>
        <v>1.89</v>
      </c>
    </row>
    <row r="47" spans="1:8" x14ac:dyDescent="0.2">
      <c r="A47" s="111">
        <f t="array" ref="A47">IFERROR(INDEX('Annex 2 EHV charges'!$A$11:$A$236, MATCH(0, IF(ISBLANK('Annex 2 EHV charges'!$A$11:$A$236),1, COUNTIF(A$10:$A46, 'Annex 2 EHV charges'!$A$11:$A$236)), 0)),"")</f>
        <v>635</v>
      </c>
      <c r="B47" s="111">
        <f>IF($A47="","",VLOOKUP($A47,'Annex 2 EHV charges'!$A$11:$O$236,2,0))</f>
        <v>635</v>
      </c>
      <c r="C47" s="109">
        <f>IF($A47="","",VLOOKUP($A47,'Annex 2 EHV charges'!$A$11:$O$236,3,0))</f>
        <v>2200041845860</v>
      </c>
      <c r="D47" s="111" t="str">
        <f>IF($A47="","",VLOOKUP($A47,'Annex 2 EHV charges'!$A$11:$O$236,7,0))</f>
        <v>Goonhilly</v>
      </c>
      <c r="E47" s="121">
        <f>IFERROR(IF(VLOOKUP($A47,'Annex 2 EHV charges'!$A$11:$O$236,8,FALSE)=0,"",VLOOKUP($A47,'Annex 2 EHV charges'!$A$11:$O$236,8,FALSE)),"")</f>
        <v>1.329</v>
      </c>
      <c r="F47" s="122">
        <f>IFERROR(IF(VLOOKUP($A47,'Annex 2 EHV charges'!$A$11:$O$236,9,FALSE)=0,"",VLOOKUP($A47,'Annex 2 EHV charges'!$A$11:$O$236,9,FALSE)),"")</f>
        <v>16.84</v>
      </c>
      <c r="G47" s="118">
        <f>IFERROR(IF(VLOOKUP($A47,'Annex 2 EHV charges'!$A$11:$O$236,10,FALSE)=0,"",VLOOKUP($A47,'Annex 2 EHV charges'!$A$11:$O$236,10,FALSE)),"")</f>
        <v>2.2200000000000002</v>
      </c>
      <c r="H47" s="118">
        <f>IFERROR(IF(VLOOKUP($A47,'Annex 2 EHV charges'!$A$11:$O$236,10,FALSE)=0,"",VLOOKUP($A47,'Annex 2 EHV charges'!$A$11:$O$236,10,FALSE)),"")</f>
        <v>2.2200000000000002</v>
      </c>
    </row>
    <row r="48" spans="1:8" x14ac:dyDescent="0.2">
      <c r="A48" s="111">
        <f t="array" ref="A48">IFERROR(INDEX('Annex 2 EHV charges'!$A$11:$A$236, MATCH(0, IF(ISBLANK('Annex 2 EHV charges'!$A$11:$A$236),1, COUNTIF(A$10:$A47, 'Annex 2 EHV charges'!$A$11:$A$236)), 0)),"")</f>
        <v>636</v>
      </c>
      <c r="B48" s="111">
        <f>IF($A48="","",VLOOKUP($A48,'Annex 2 EHV charges'!$A$11:$O$236,2,0))</f>
        <v>636</v>
      </c>
      <c r="C48" s="109" t="str">
        <f>IF($A48="","",VLOOKUP($A48,'Annex 2 EHV charges'!$A$11:$O$236,3,0))</f>
        <v>2200041786674</v>
      </c>
      <c r="D48" s="111" t="str">
        <f>IF($A48="","",VLOOKUP($A48,'Annex 2 EHV charges'!$A$11:$O$236,7,0))</f>
        <v>Delabole</v>
      </c>
      <c r="E48" s="121">
        <f>IFERROR(IF(VLOOKUP($A48,'Annex 2 EHV charges'!$A$11:$O$236,8,FALSE)=0,"",VLOOKUP($A48,'Annex 2 EHV charges'!$A$11:$O$236,8,FALSE)),"")</f>
        <v>1.8720000000000001</v>
      </c>
      <c r="F48" s="122">
        <f>IFERROR(IF(VLOOKUP($A48,'Annex 2 EHV charges'!$A$11:$O$236,9,FALSE)=0,"",VLOOKUP($A48,'Annex 2 EHV charges'!$A$11:$O$236,9,FALSE)),"")</f>
        <v>3.77</v>
      </c>
      <c r="G48" s="118">
        <f>IFERROR(IF(VLOOKUP($A48,'Annex 2 EHV charges'!$A$11:$O$236,10,FALSE)=0,"",VLOOKUP($A48,'Annex 2 EHV charges'!$A$11:$O$236,10,FALSE)),"")</f>
        <v>2.2799999999999998</v>
      </c>
      <c r="H48" s="118">
        <f>IFERROR(IF(VLOOKUP($A48,'Annex 2 EHV charges'!$A$11:$O$236,10,FALSE)=0,"",VLOOKUP($A48,'Annex 2 EHV charges'!$A$11:$O$236,10,FALSE)),"")</f>
        <v>2.2799999999999998</v>
      </c>
    </row>
    <row r="49" spans="1:8" x14ac:dyDescent="0.2">
      <c r="A49" s="111">
        <f t="array" ref="A49">IFERROR(INDEX('Annex 2 EHV charges'!$A$11:$A$236, MATCH(0, IF(ISBLANK('Annex 2 EHV charges'!$A$11:$A$236),1, COUNTIF(A$10:$A48, 'Annex 2 EHV charges'!$A$11:$A$236)), 0)),"")</f>
        <v>637</v>
      </c>
      <c r="B49" s="111">
        <f>IF($A49="","",VLOOKUP($A49,'Annex 2 EHV charges'!$A$11:$O$236,2,0))</f>
        <v>637</v>
      </c>
      <c r="C49" s="109">
        <f>IF($A49="","",VLOOKUP($A49,'Annex 2 EHV charges'!$A$11:$O$236,3,0))</f>
        <v>2200041930489</v>
      </c>
      <c r="D49" s="111" t="str">
        <f>IF($A49="","",VLOOKUP($A49,'Annex 2 EHV charges'!$A$11:$O$236,7,0))</f>
        <v>Fullabrook</v>
      </c>
      <c r="E49" s="121" t="str">
        <f>IFERROR(IF(VLOOKUP($A49,'Annex 2 EHV charges'!$A$11:$O$236,8,FALSE)=0,"",VLOOKUP($A49,'Annex 2 EHV charges'!$A$11:$O$236,8,FALSE)),"")</f>
        <v/>
      </c>
      <c r="F49" s="122">
        <f>IFERROR(IF(VLOOKUP($A49,'Annex 2 EHV charges'!$A$11:$O$236,9,FALSE)=0,"",VLOOKUP($A49,'Annex 2 EHV charges'!$A$11:$O$236,9,FALSE)),"")</f>
        <v>259.06</v>
      </c>
      <c r="G49" s="118">
        <f>IFERROR(IF(VLOOKUP($A49,'Annex 2 EHV charges'!$A$11:$O$236,10,FALSE)=0,"",VLOOKUP($A49,'Annex 2 EHV charges'!$A$11:$O$236,10,FALSE)),"")</f>
        <v>1.86</v>
      </c>
      <c r="H49" s="118">
        <f>IFERROR(IF(VLOOKUP($A49,'Annex 2 EHV charges'!$A$11:$O$236,10,FALSE)=0,"",VLOOKUP($A49,'Annex 2 EHV charges'!$A$11:$O$236,10,FALSE)),"")</f>
        <v>1.86</v>
      </c>
    </row>
    <row r="50" spans="1:8" x14ac:dyDescent="0.2">
      <c r="A50" s="111">
        <f t="array" ref="A50">IFERROR(INDEX('Annex 2 EHV charges'!$A$11:$A$236, MATCH(0, IF(ISBLANK('Annex 2 EHV charges'!$A$11:$A$236),1, COUNTIF(A$10:$A49, 'Annex 2 EHV charges'!$A$11:$A$236)), 0)),"")</f>
        <v>639</v>
      </c>
      <c r="B50" s="111">
        <f>IF($A50="","",VLOOKUP($A50,'Annex 2 EHV charges'!$A$11:$O$236,2,0))</f>
        <v>639</v>
      </c>
      <c r="C50" s="109" t="str">
        <f>IF($A50="","",VLOOKUP($A50,'Annex 2 EHV charges'!$A$11:$O$236,3,0))</f>
        <v>2200042142094</v>
      </c>
      <c r="D50" s="111" t="str">
        <f>IF($A50="","",VLOOKUP($A50,'Annex 2 EHV charges'!$A$11:$O$236,7,0))</f>
        <v>Trenoweth Farm</v>
      </c>
      <c r="E50" s="121">
        <f>IFERROR(IF(VLOOKUP($A50,'Annex 2 EHV charges'!$A$11:$O$236,8,FALSE)=0,"",VLOOKUP($A50,'Annex 2 EHV charges'!$A$11:$O$236,8,FALSE)),"")</f>
        <v>1.869</v>
      </c>
      <c r="F50" s="122">
        <f>IFERROR(IF(VLOOKUP($A50,'Annex 2 EHV charges'!$A$11:$O$236,9,FALSE)=0,"",VLOOKUP($A50,'Annex 2 EHV charges'!$A$11:$O$236,9,FALSE)),"")</f>
        <v>1.58</v>
      </c>
      <c r="G50" s="118">
        <f>IFERROR(IF(VLOOKUP($A50,'Annex 2 EHV charges'!$A$11:$O$236,10,FALSE)=0,"",VLOOKUP($A50,'Annex 2 EHV charges'!$A$11:$O$236,10,FALSE)),"")</f>
        <v>2.11</v>
      </c>
      <c r="H50" s="118">
        <f>IFERROR(IF(VLOOKUP($A50,'Annex 2 EHV charges'!$A$11:$O$236,10,FALSE)=0,"",VLOOKUP($A50,'Annex 2 EHV charges'!$A$11:$O$236,10,FALSE)),"")</f>
        <v>2.11</v>
      </c>
    </row>
    <row r="51" spans="1:8" ht="25.5" x14ac:dyDescent="0.2">
      <c r="A51" s="111">
        <f t="array" ref="A51">IFERROR(INDEX('Annex 2 EHV charges'!$A$11:$A$236, MATCH(0, IF(ISBLANK('Annex 2 EHV charges'!$A$11:$A$236),1, COUNTIF(A$10:$A50, 'Annex 2 EHV charges'!$A$11:$A$236)), 0)),"")</f>
        <v>640</v>
      </c>
      <c r="B51" s="111">
        <f>IF($A51="","",VLOOKUP($A51,'Annex 2 EHV charges'!$A$11:$O$236,2,0))</f>
        <v>640</v>
      </c>
      <c r="C51" s="109" t="str">
        <f>IF($A51="","",VLOOKUP($A51,'Annex 2 EHV charges'!$A$11:$O$236,3,0))</f>
        <v>2200040237104 2200030348639</v>
      </c>
      <c r="D51" s="111" t="str">
        <f>IF($A51="","",VLOOKUP($A51,'Annex 2 EHV charges'!$A$11:$O$236,7,0))</f>
        <v>Rolls Royce TT</v>
      </c>
      <c r="E51" s="121">
        <f>IFERROR(IF(VLOOKUP($A51,'Annex 2 EHV charges'!$A$11:$O$236,8,FALSE)=0,"",VLOOKUP($A51,'Annex 2 EHV charges'!$A$11:$O$236,8,FALSE)),"")</f>
        <v>1.927</v>
      </c>
      <c r="F51" s="122">
        <f>IFERROR(IF(VLOOKUP($A51,'Annex 2 EHV charges'!$A$11:$O$236,9,FALSE)=0,"",VLOOKUP($A51,'Annex 2 EHV charges'!$A$11:$O$236,9,FALSE)),"")</f>
        <v>3566.65</v>
      </c>
      <c r="G51" s="118">
        <f>IFERROR(IF(VLOOKUP($A51,'Annex 2 EHV charges'!$A$11:$O$236,10,FALSE)=0,"",VLOOKUP($A51,'Annex 2 EHV charges'!$A$11:$O$236,10,FALSE)),"")</f>
        <v>1.55</v>
      </c>
      <c r="H51" s="118">
        <f>IFERROR(IF(VLOOKUP($A51,'Annex 2 EHV charges'!$A$11:$O$236,10,FALSE)=0,"",VLOOKUP($A51,'Annex 2 EHV charges'!$A$11:$O$236,10,FALSE)),"")</f>
        <v>1.55</v>
      </c>
    </row>
    <row r="52" spans="1:8" x14ac:dyDescent="0.2">
      <c r="A52" s="111">
        <f t="array" ref="A52">IFERROR(INDEX('Annex 2 EHV charges'!$A$11:$A$236, MATCH(0, IF(ISBLANK('Annex 2 EHV charges'!$A$11:$A$236),1, COUNTIF(A$10:$A51, 'Annex 2 EHV charges'!$A$11:$A$236)), 0)),"")</f>
        <v>642</v>
      </c>
      <c r="B52" s="111">
        <f>IF($A52="","",VLOOKUP($A52,'Annex 2 EHV charges'!$A$11:$O$236,2,0))</f>
        <v>642</v>
      </c>
      <c r="C52" s="109" t="str">
        <f>IF($A52="","",VLOOKUP($A52,'Annex 2 EHV charges'!$A$11:$O$236,3,0))</f>
        <v>2200042142439</v>
      </c>
      <c r="D52" s="111" t="str">
        <f>IF($A52="","",VLOOKUP($A52,'Annex 2 EHV charges'!$A$11:$O$236,7,0))</f>
        <v>Woodland Barton PV 33kV Gen</v>
      </c>
      <c r="E52" s="121">
        <f>IFERROR(IF(VLOOKUP($A52,'Annex 2 EHV charges'!$A$11:$O$236,8,FALSE)=0,"",VLOOKUP($A52,'Annex 2 EHV charges'!$A$11:$O$236,8,FALSE)),"")</f>
        <v>1.77</v>
      </c>
      <c r="F52" s="122">
        <f>IFERROR(IF(VLOOKUP($A52,'Annex 2 EHV charges'!$A$11:$O$236,9,FALSE)=0,"",VLOOKUP($A52,'Annex 2 EHV charges'!$A$11:$O$236,9,FALSE)),"")</f>
        <v>7.21</v>
      </c>
      <c r="G52" s="118">
        <f>IFERROR(IF(VLOOKUP($A52,'Annex 2 EHV charges'!$A$11:$O$236,10,FALSE)=0,"",VLOOKUP($A52,'Annex 2 EHV charges'!$A$11:$O$236,10,FALSE)),"")</f>
        <v>1.52</v>
      </c>
      <c r="H52" s="118">
        <f>IFERROR(IF(VLOOKUP($A52,'Annex 2 EHV charges'!$A$11:$O$236,10,FALSE)=0,"",VLOOKUP($A52,'Annex 2 EHV charges'!$A$11:$O$236,10,FALSE)),"")</f>
        <v>1.52</v>
      </c>
    </row>
    <row r="53" spans="1:8" x14ac:dyDescent="0.2">
      <c r="A53" s="111">
        <f t="array" ref="A53">IFERROR(INDEX('Annex 2 EHV charges'!$A$11:$A$236, MATCH(0, IF(ISBLANK('Annex 2 EHV charges'!$A$11:$A$236),1, COUNTIF(A$10:$A52, 'Annex 2 EHV charges'!$A$11:$A$236)), 0)),"")</f>
        <v>643</v>
      </c>
      <c r="B53" s="111">
        <f>IF($A53="","",VLOOKUP($A53,'Annex 2 EHV charges'!$A$11:$O$236,2,0))</f>
        <v>643</v>
      </c>
      <c r="C53" s="109" t="str">
        <f>IF($A53="","",VLOOKUP($A53,'Annex 2 EHV charges'!$A$11:$O$236,3,0))</f>
        <v>2200041978773</v>
      </c>
      <c r="D53" s="111" t="str">
        <f>IF($A53="","",VLOOKUP($A53,'Annex 2 EHV charges'!$A$11:$O$236,7,0))</f>
        <v>Manor PV Farm 33kV</v>
      </c>
      <c r="E53" s="121">
        <f>IFERROR(IF(VLOOKUP($A53,'Annex 2 EHV charges'!$A$11:$O$236,8,FALSE)=0,"",VLOOKUP($A53,'Annex 2 EHV charges'!$A$11:$O$236,8,FALSE)),"")</f>
        <v>1.831</v>
      </c>
      <c r="F53" s="122">
        <f>IFERROR(IF(VLOOKUP($A53,'Annex 2 EHV charges'!$A$11:$O$236,9,FALSE)=0,"",VLOOKUP($A53,'Annex 2 EHV charges'!$A$11:$O$236,9,FALSE)),"")</f>
        <v>2.33</v>
      </c>
      <c r="G53" s="118">
        <f>IFERROR(IF(VLOOKUP($A53,'Annex 2 EHV charges'!$A$11:$O$236,10,FALSE)=0,"",VLOOKUP($A53,'Annex 2 EHV charges'!$A$11:$O$236,10,FALSE)),"")</f>
        <v>3.01</v>
      </c>
      <c r="H53" s="118">
        <f>IFERROR(IF(VLOOKUP($A53,'Annex 2 EHV charges'!$A$11:$O$236,10,FALSE)=0,"",VLOOKUP($A53,'Annex 2 EHV charges'!$A$11:$O$236,10,FALSE)),"")</f>
        <v>3.01</v>
      </c>
    </row>
    <row r="54" spans="1:8" x14ac:dyDescent="0.2">
      <c r="A54" s="111">
        <f t="array" ref="A54">IFERROR(INDEX('Annex 2 EHV charges'!$A$11:$A$236, MATCH(0, IF(ISBLANK('Annex 2 EHV charges'!$A$11:$A$236),1, COUNTIF(A$10:$A53, 'Annex 2 EHV charges'!$A$11:$A$236)), 0)),"")</f>
        <v>644</v>
      </c>
      <c r="B54" s="111">
        <f>IF($A54="","",VLOOKUP($A54,'Annex 2 EHV charges'!$A$11:$O$236,2,0))</f>
        <v>644</v>
      </c>
      <c r="C54" s="109" t="str">
        <f>IF($A54="","",VLOOKUP($A54,'Annex 2 EHV charges'!$A$11:$O$236,3,0))</f>
        <v>2200041978852</v>
      </c>
      <c r="D54" s="111" t="str">
        <f>IF($A54="","",VLOOKUP($A54,'Annex 2 EHV charges'!$A$11:$O$236,7,0))</f>
        <v>Churchtown Farm PV 33kV</v>
      </c>
      <c r="E54" s="121">
        <f>IFERROR(IF(VLOOKUP($A54,'Annex 2 EHV charges'!$A$11:$O$236,8,FALSE)=0,"",VLOOKUP($A54,'Annex 2 EHV charges'!$A$11:$O$236,8,FALSE)),"")</f>
        <v>14.227</v>
      </c>
      <c r="F54" s="122">
        <f>IFERROR(IF(VLOOKUP($A54,'Annex 2 EHV charges'!$A$11:$O$236,9,FALSE)=0,"",VLOOKUP($A54,'Annex 2 EHV charges'!$A$11:$O$236,9,FALSE)),"")</f>
        <v>2.37</v>
      </c>
      <c r="G54" s="118">
        <f>IFERROR(IF(VLOOKUP($A54,'Annex 2 EHV charges'!$A$11:$O$236,10,FALSE)=0,"",VLOOKUP($A54,'Annex 2 EHV charges'!$A$11:$O$236,10,FALSE)),"")</f>
        <v>3.19</v>
      </c>
      <c r="H54" s="118">
        <f>IFERROR(IF(VLOOKUP($A54,'Annex 2 EHV charges'!$A$11:$O$236,10,FALSE)=0,"",VLOOKUP($A54,'Annex 2 EHV charges'!$A$11:$O$236,10,FALSE)),"")</f>
        <v>3.19</v>
      </c>
    </row>
    <row r="55" spans="1:8" x14ac:dyDescent="0.2">
      <c r="A55" s="111">
        <f t="array" ref="A55">IFERROR(INDEX('Annex 2 EHV charges'!$A$11:$A$236, MATCH(0, IF(ISBLANK('Annex 2 EHV charges'!$A$11:$A$236),1, COUNTIF(A$10:$A54, 'Annex 2 EHV charges'!$A$11:$A$236)), 0)),"")</f>
        <v>645</v>
      </c>
      <c r="B55" s="111">
        <f>IF($A55="","",VLOOKUP($A55,'Annex 2 EHV charges'!$A$11:$O$236,2,0))</f>
        <v>645</v>
      </c>
      <c r="C55" s="109" t="str">
        <f>IF($A55="","",VLOOKUP($A55,'Annex 2 EHV charges'!$A$11:$O$236,3,0))</f>
        <v>2200041978791</v>
      </c>
      <c r="D55" s="111" t="str">
        <f>IF($A55="","",VLOOKUP($A55,'Annex 2 EHV charges'!$A$11:$O$236,7,0))</f>
        <v>Trenouth PV 33kV</v>
      </c>
      <c r="E55" s="121">
        <f>IFERROR(IF(VLOOKUP($A55,'Annex 2 EHV charges'!$A$11:$O$236,8,FALSE)=0,"",VLOOKUP($A55,'Annex 2 EHV charges'!$A$11:$O$236,8,FALSE)),"")</f>
        <v>0.55700000000000005</v>
      </c>
      <c r="F55" s="122">
        <f>IFERROR(IF(VLOOKUP($A55,'Annex 2 EHV charges'!$A$11:$O$236,9,FALSE)=0,"",VLOOKUP($A55,'Annex 2 EHV charges'!$A$11:$O$236,9,FALSE)),"")</f>
        <v>9.8000000000000007</v>
      </c>
      <c r="G55" s="118">
        <f>IFERROR(IF(VLOOKUP($A55,'Annex 2 EHV charges'!$A$11:$O$236,10,FALSE)=0,"",VLOOKUP($A55,'Annex 2 EHV charges'!$A$11:$O$236,10,FALSE)),"")</f>
        <v>2.59</v>
      </c>
      <c r="H55" s="118">
        <f>IFERROR(IF(VLOOKUP($A55,'Annex 2 EHV charges'!$A$11:$O$236,10,FALSE)=0,"",VLOOKUP($A55,'Annex 2 EHV charges'!$A$11:$O$236,10,FALSE)),"")</f>
        <v>2.59</v>
      </c>
    </row>
    <row r="56" spans="1:8" x14ac:dyDescent="0.2">
      <c r="A56" s="111">
        <f t="array" ref="A56">IFERROR(INDEX('Annex 2 EHV charges'!$A$11:$A$236, MATCH(0, IF(ISBLANK('Annex 2 EHV charges'!$A$11:$A$236),1, COUNTIF(A$10:$A55, 'Annex 2 EHV charges'!$A$11:$A$236)), 0)),"")</f>
        <v>647</v>
      </c>
      <c r="B56" s="111">
        <f>IF($A56="","",VLOOKUP($A56,'Annex 2 EHV charges'!$A$11:$O$236,2,0))</f>
        <v>647</v>
      </c>
      <c r="C56" s="109" t="str">
        <f>IF($A56="","",VLOOKUP($A56,'Annex 2 EHV charges'!$A$11:$O$236,3,0))</f>
        <v>2200041979874</v>
      </c>
      <c r="D56" s="111" t="str">
        <f>IF($A56="","",VLOOKUP($A56,'Annex 2 EHV charges'!$A$11:$O$236,7,0))</f>
        <v>Howton Farm PV 33kV</v>
      </c>
      <c r="E56" s="121">
        <f>IFERROR(IF(VLOOKUP($A56,'Annex 2 EHV charges'!$A$11:$O$236,8,FALSE)=0,"",VLOOKUP($A56,'Annex 2 EHV charges'!$A$11:$O$236,8,FALSE)),"")</f>
        <v>0.29299999999999998</v>
      </c>
      <c r="F56" s="122">
        <f>IFERROR(IF(VLOOKUP($A56,'Annex 2 EHV charges'!$A$11:$O$236,9,FALSE)=0,"",VLOOKUP($A56,'Annex 2 EHV charges'!$A$11:$O$236,9,FALSE)),"")</f>
        <v>2.31</v>
      </c>
      <c r="G56" s="118">
        <f>IFERROR(IF(VLOOKUP($A56,'Annex 2 EHV charges'!$A$11:$O$236,10,FALSE)=0,"",VLOOKUP($A56,'Annex 2 EHV charges'!$A$11:$O$236,10,FALSE)),"")</f>
        <v>3.6</v>
      </c>
      <c r="H56" s="118">
        <f>IFERROR(IF(VLOOKUP($A56,'Annex 2 EHV charges'!$A$11:$O$236,10,FALSE)=0,"",VLOOKUP($A56,'Annex 2 EHV charges'!$A$11:$O$236,10,FALSE)),"")</f>
        <v>3.6</v>
      </c>
    </row>
    <row r="57" spans="1:8" x14ac:dyDescent="0.2">
      <c r="A57" s="111">
        <f t="array" ref="A57">IFERROR(INDEX('Annex 2 EHV charges'!$A$11:$A$236, MATCH(0, IF(ISBLANK('Annex 2 EHV charges'!$A$11:$A$236),1, COUNTIF(A$10:$A56, 'Annex 2 EHV charges'!$A$11:$A$236)), 0)),"")</f>
        <v>649</v>
      </c>
      <c r="B57" s="111">
        <f>IF($A57="","",VLOOKUP($A57,'Annex 2 EHV charges'!$A$11:$O$236,2,0))</f>
        <v>649</v>
      </c>
      <c r="C57" s="109" t="str">
        <f>IF($A57="","",VLOOKUP($A57,'Annex 2 EHV charges'!$A$11:$O$236,3,0))</f>
        <v>New Connection</v>
      </c>
      <c r="D57" s="111" t="str">
        <f>IF($A57="","",VLOOKUP($A57,'Annex 2 EHV charges'!$A$11:$O$236,7,0))</f>
        <v xml:space="preserve">Newton Downs Farm </v>
      </c>
      <c r="E57" s="121">
        <f>IFERROR(IF(VLOOKUP($A57,'Annex 2 EHV charges'!$A$11:$O$236,8,FALSE)=0,"",VLOOKUP($A57,'Annex 2 EHV charges'!$A$11:$O$236,8,FALSE)),"")</f>
        <v>5.1849999999999996</v>
      </c>
      <c r="F57" s="122">
        <f>IFERROR(IF(VLOOKUP($A57,'Annex 2 EHV charges'!$A$11:$O$236,9,FALSE)=0,"",VLOOKUP($A57,'Annex 2 EHV charges'!$A$11:$O$236,9,FALSE)),"")</f>
        <v>30.34</v>
      </c>
      <c r="G57" s="118">
        <f>IFERROR(IF(VLOOKUP($A57,'Annex 2 EHV charges'!$A$11:$O$236,10,FALSE)=0,"",VLOOKUP($A57,'Annex 2 EHV charges'!$A$11:$O$236,10,FALSE)),"")</f>
        <v>2.15</v>
      </c>
      <c r="H57" s="118">
        <f>IFERROR(IF(VLOOKUP($A57,'Annex 2 EHV charges'!$A$11:$O$236,10,FALSE)=0,"",VLOOKUP($A57,'Annex 2 EHV charges'!$A$11:$O$236,10,FALSE)),"")</f>
        <v>2.15</v>
      </c>
    </row>
    <row r="58" spans="1:8" ht="25.5" x14ac:dyDescent="0.2">
      <c r="A58" s="111">
        <f t="array" ref="A58">IFERROR(INDEX('Annex 2 EHV charges'!$A$11:$A$236, MATCH(0, IF(ISBLANK('Annex 2 EHV charges'!$A$11:$A$236),1, COUNTIF(A$10:$A57, 'Annex 2 EHV charges'!$A$11:$A$236)), 0)),"")</f>
        <v>650</v>
      </c>
      <c r="B58" s="111">
        <f>IF($A58="","",VLOOKUP($A58,'Annex 2 EHV charges'!$A$11:$O$236,2,0))</f>
        <v>650</v>
      </c>
      <c r="C58" s="109" t="str">
        <f>IF($A58="","",VLOOKUP($A58,'Annex 2 EHV charges'!$A$11:$O$236,3,0))</f>
        <v>2200030346906
2200030346998</v>
      </c>
      <c r="D58" s="111" t="str">
        <f>IF($A58="","",VLOOKUP($A58,'Annex 2 EHV charges'!$A$11:$O$236,7,0))</f>
        <v>BAE Systems</v>
      </c>
      <c r="E58" s="121">
        <f>IFERROR(IF(VLOOKUP($A58,'Annex 2 EHV charges'!$A$11:$O$236,8,FALSE)=0,"",VLOOKUP($A58,'Annex 2 EHV charges'!$A$11:$O$236,8,FALSE)),"")</f>
        <v>0.23899999999999999</v>
      </c>
      <c r="F58" s="122">
        <f>IFERROR(IF(VLOOKUP($A58,'Annex 2 EHV charges'!$A$11:$O$236,9,FALSE)=0,"",VLOOKUP($A58,'Annex 2 EHV charges'!$A$11:$O$236,9,FALSE)),"")</f>
        <v>380.53</v>
      </c>
      <c r="G58" s="118">
        <f>IFERROR(IF(VLOOKUP($A58,'Annex 2 EHV charges'!$A$11:$O$236,10,FALSE)=0,"",VLOOKUP($A58,'Annex 2 EHV charges'!$A$11:$O$236,10,FALSE)),"")</f>
        <v>1.85</v>
      </c>
      <c r="H58" s="118">
        <f>IFERROR(IF(VLOOKUP($A58,'Annex 2 EHV charges'!$A$11:$O$236,10,FALSE)=0,"",VLOOKUP($A58,'Annex 2 EHV charges'!$A$11:$O$236,10,FALSE)),"")</f>
        <v>1.85</v>
      </c>
    </row>
    <row r="59" spans="1:8" x14ac:dyDescent="0.2">
      <c r="A59" s="111">
        <f t="array" ref="A59">IFERROR(INDEX('Annex 2 EHV charges'!$A$11:$A$236, MATCH(0, IF(ISBLANK('Annex 2 EHV charges'!$A$11:$A$236),1, COUNTIF(A$10:$A58, 'Annex 2 EHV charges'!$A$11:$A$236)), 0)),"")</f>
        <v>652</v>
      </c>
      <c r="B59" s="111">
        <f>IF($A59="","",VLOOKUP($A59,'Annex 2 EHV charges'!$A$11:$O$236,2,0))</f>
        <v>652</v>
      </c>
      <c r="C59" s="109" t="str">
        <f>IF($A59="","",VLOOKUP($A59,'Annex 2 EHV charges'!$A$11:$O$236,3,0))</f>
        <v>2200041978728</v>
      </c>
      <c r="D59" s="111" t="str">
        <f>IF($A59="","",VLOOKUP($A59,'Annex 2 EHV charges'!$A$11:$O$236,7,0))</f>
        <v>East Langford PV 33kV</v>
      </c>
      <c r="E59" s="121" t="str">
        <f>IFERROR(IF(VLOOKUP($A59,'Annex 2 EHV charges'!$A$11:$O$236,8,FALSE)=0,"",VLOOKUP($A59,'Annex 2 EHV charges'!$A$11:$O$236,8,FALSE)),"")</f>
        <v/>
      </c>
      <c r="F59" s="122">
        <f>IFERROR(IF(VLOOKUP($A59,'Annex 2 EHV charges'!$A$11:$O$236,9,FALSE)=0,"",VLOOKUP($A59,'Annex 2 EHV charges'!$A$11:$O$236,9,FALSE)),"")</f>
        <v>2.64</v>
      </c>
      <c r="G59" s="118">
        <f>IFERROR(IF(VLOOKUP($A59,'Annex 2 EHV charges'!$A$11:$O$236,10,FALSE)=0,"",VLOOKUP($A59,'Annex 2 EHV charges'!$A$11:$O$236,10,FALSE)),"")</f>
        <v>3.08</v>
      </c>
      <c r="H59" s="118">
        <f>IFERROR(IF(VLOOKUP($A59,'Annex 2 EHV charges'!$A$11:$O$236,10,FALSE)=0,"",VLOOKUP($A59,'Annex 2 EHV charges'!$A$11:$O$236,10,FALSE)),"")</f>
        <v>3.08</v>
      </c>
    </row>
    <row r="60" spans="1:8" x14ac:dyDescent="0.2">
      <c r="A60" s="111">
        <f t="array" ref="A60">IFERROR(INDEX('Annex 2 EHV charges'!$A$11:$A$236, MATCH(0, IF(ISBLANK('Annex 2 EHV charges'!$A$11:$A$236),1, COUNTIF(A$10:$A59, 'Annex 2 EHV charges'!$A$11:$A$236)), 0)),"")</f>
        <v>653</v>
      </c>
      <c r="B60" s="111">
        <f>IF($A60="","",VLOOKUP($A60,'Annex 2 EHV charges'!$A$11:$O$236,2,0))</f>
        <v>653</v>
      </c>
      <c r="C60" s="109">
        <f>IF($A60="","",VLOOKUP($A60,'Annex 2 EHV charges'!$A$11:$O$236,3,0))</f>
        <v>2200042194279</v>
      </c>
      <c r="D60" s="111" t="str">
        <f>IF($A60="","",VLOOKUP($A60,'Annex 2 EHV charges'!$A$11:$O$236,7,0))</f>
        <v>NINNIS PV 33kV Gen</v>
      </c>
      <c r="E60" s="121">
        <f>IFERROR(IF(VLOOKUP($A60,'Annex 2 EHV charges'!$A$11:$O$236,8,FALSE)=0,"",VLOOKUP($A60,'Annex 2 EHV charges'!$A$11:$O$236,8,FALSE)),"")</f>
        <v>1.845</v>
      </c>
      <c r="F60" s="122">
        <f>IFERROR(IF(VLOOKUP($A60,'Annex 2 EHV charges'!$A$11:$O$236,9,FALSE)=0,"",VLOOKUP($A60,'Annex 2 EHV charges'!$A$11:$O$236,9,FALSE)),"")</f>
        <v>5.25</v>
      </c>
      <c r="G60" s="118">
        <f>IFERROR(IF(VLOOKUP($A60,'Annex 2 EHV charges'!$A$11:$O$236,10,FALSE)=0,"",VLOOKUP($A60,'Annex 2 EHV charges'!$A$11:$O$236,10,FALSE)),"")</f>
        <v>2.14</v>
      </c>
      <c r="H60" s="118">
        <f>IFERROR(IF(VLOOKUP($A60,'Annex 2 EHV charges'!$A$11:$O$236,10,FALSE)=0,"",VLOOKUP($A60,'Annex 2 EHV charges'!$A$11:$O$236,10,FALSE)),"")</f>
        <v>2.14</v>
      </c>
    </row>
    <row r="61" spans="1:8" x14ac:dyDescent="0.2">
      <c r="A61" s="111">
        <f t="array" ref="A61">IFERROR(INDEX('Annex 2 EHV charges'!$A$11:$A$236, MATCH(0, IF(ISBLANK('Annex 2 EHV charges'!$A$11:$A$236),1, COUNTIF(A$10:$A60, 'Annex 2 EHV charges'!$A$11:$A$236)), 0)),"")</f>
        <v>654</v>
      </c>
      <c r="B61" s="111">
        <f>IF($A61="","",VLOOKUP($A61,'Annex 2 EHV charges'!$A$11:$O$236,2,0))</f>
        <v>654</v>
      </c>
      <c r="C61" s="109" t="str">
        <f>IF($A61="","",VLOOKUP($A61,'Annex 2 EHV charges'!$A$11:$O$236,3,0))</f>
        <v>2200042208824</v>
      </c>
      <c r="D61" s="111" t="str">
        <f>IF($A61="","",VLOOKUP($A61,'Annex 2 EHV charges'!$A$11:$O$236,7,0))</f>
        <v>Willsland PV 33kV Gen</v>
      </c>
      <c r="E61" s="121" t="str">
        <f>IFERROR(IF(VLOOKUP($A61,'Annex 2 EHV charges'!$A$11:$O$236,8,FALSE)=0,"",VLOOKUP($A61,'Annex 2 EHV charges'!$A$11:$O$236,8,FALSE)),"")</f>
        <v/>
      </c>
      <c r="F61" s="122">
        <f>IFERROR(IF(VLOOKUP($A61,'Annex 2 EHV charges'!$A$11:$O$236,9,FALSE)=0,"",VLOOKUP($A61,'Annex 2 EHV charges'!$A$11:$O$236,9,FALSE)),"")</f>
        <v>2.59</v>
      </c>
      <c r="G61" s="118">
        <f>IFERROR(IF(VLOOKUP($A61,'Annex 2 EHV charges'!$A$11:$O$236,10,FALSE)=0,"",VLOOKUP($A61,'Annex 2 EHV charges'!$A$11:$O$236,10,FALSE)),"")</f>
        <v>2.54</v>
      </c>
      <c r="H61" s="118">
        <f>IFERROR(IF(VLOOKUP($A61,'Annex 2 EHV charges'!$A$11:$O$236,10,FALSE)=0,"",VLOOKUP($A61,'Annex 2 EHV charges'!$A$11:$O$236,10,FALSE)),"")</f>
        <v>2.54</v>
      </c>
    </row>
    <row r="62" spans="1:8" x14ac:dyDescent="0.2">
      <c r="A62" s="111">
        <f t="array" ref="A62">IFERROR(INDEX('Annex 2 EHV charges'!$A$11:$A$236, MATCH(0, IF(ISBLANK('Annex 2 EHV charges'!$A$11:$A$236),1, COUNTIF(A$10:$A61, 'Annex 2 EHV charges'!$A$11:$A$236)), 0)),"")</f>
        <v>655</v>
      </c>
      <c r="B62" s="111">
        <f>IF($A62="","",VLOOKUP($A62,'Annex 2 EHV charges'!$A$11:$O$236,2,0))</f>
        <v>655</v>
      </c>
      <c r="C62" s="109" t="str">
        <f>IF($A62="","",VLOOKUP($A62,'Annex 2 EHV charges'!$A$11:$O$236,3,0))</f>
        <v>2200042141151</v>
      </c>
      <c r="D62" s="111" t="str">
        <f>IF($A62="","",VLOOKUP($A62,'Annex 2 EHV charges'!$A$11:$O$236,7,0))</f>
        <v>Eastcombe PV 33kV Gen</v>
      </c>
      <c r="E62" s="121" t="str">
        <f>IFERROR(IF(VLOOKUP($A62,'Annex 2 EHV charges'!$A$11:$O$236,8,FALSE)=0,"",VLOOKUP($A62,'Annex 2 EHV charges'!$A$11:$O$236,8,FALSE)),"")</f>
        <v/>
      </c>
      <c r="F62" s="122">
        <f>IFERROR(IF(VLOOKUP($A62,'Annex 2 EHV charges'!$A$11:$O$236,9,FALSE)=0,"",VLOOKUP($A62,'Annex 2 EHV charges'!$A$11:$O$236,9,FALSE)),"")</f>
        <v>3.65</v>
      </c>
      <c r="G62" s="118">
        <f>IFERROR(IF(VLOOKUP($A62,'Annex 2 EHV charges'!$A$11:$O$236,10,FALSE)=0,"",VLOOKUP($A62,'Annex 2 EHV charges'!$A$11:$O$236,10,FALSE)),"")</f>
        <v>2.1</v>
      </c>
      <c r="H62" s="118">
        <f>IFERROR(IF(VLOOKUP($A62,'Annex 2 EHV charges'!$A$11:$O$236,10,FALSE)=0,"",VLOOKUP($A62,'Annex 2 EHV charges'!$A$11:$O$236,10,FALSE)),"")</f>
        <v>2.1</v>
      </c>
    </row>
    <row r="63" spans="1:8" x14ac:dyDescent="0.2">
      <c r="A63" s="111">
        <f t="array" ref="A63">IFERROR(INDEX('Annex 2 EHV charges'!$A$11:$A$236, MATCH(0, IF(ISBLANK('Annex 2 EHV charges'!$A$11:$A$236),1, COUNTIF(A$10:$A62, 'Annex 2 EHV charges'!$A$11:$A$236)), 0)),"")</f>
        <v>656</v>
      </c>
      <c r="B63" s="111">
        <f>IF($A63="","",VLOOKUP($A63,'Annex 2 EHV charges'!$A$11:$O$236,2,0))</f>
        <v>656</v>
      </c>
      <c r="C63" s="109">
        <f>IF($A63="","",VLOOKUP($A63,'Annex 2 EHV charges'!$A$11:$O$236,3,0))</f>
        <v>2200042172879</v>
      </c>
      <c r="D63" s="111" t="str">
        <f>IF($A63="","",VLOOKUP($A63,'Annex 2 EHV charges'!$A$11:$O$236,7,0))</f>
        <v>Bratton Flemming PV</v>
      </c>
      <c r="E63" s="121" t="str">
        <f>IFERROR(IF(VLOOKUP($A63,'Annex 2 EHV charges'!$A$11:$O$236,8,FALSE)=0,"",VLOOKUP($A63,'Annex 2 EHV charges'!$A$11:$O$236,8,FALSE)),"")</f>
        <v/>
      </c>
      <c r="F63" s="122">
        <f>IFERROR(IF(VLOOKUP($A63,'Annex 2 EHV charges'!$A$11:$O$236,9,FALSE)=0,"",VLOOKUP($A63,'Annex 2 EHV charges'!$A$11:$O$236,9,FALSE)),"")</f>
        <v>3.32</v>
      </c>
      <c r="G63" s="118">
        <f>IFERROR(IF(VLOOKUP($A63,'Annex 2 EHV charges'!$A$11:$O$236,10,FALSE)=0,"",VLOOKUP($A63,'Annex 2 EHV charges'!$A$11:$O$236,10,FALSE)),"")</f>
        <v>2.2599999999999998</v>
      </c>
      <c r="H63" s="118">
        <f>IFERROR(IF(VLOOKUP($A63,'Annex 2 EHV charges'!$A$11:$O$236,10,FALSE)=0,"",VLOOKUP($A63,'Annex 2 EHV charges'!$A$11:$O$236,10,FALSE)),"")</f>
        <v>2.2599999999999998</v>
      </c>
    </row>
    <row r="64" spans="1:8" x14ac:dyDescent="0.2">
      <c r="A64" s="111">
        <f t="array" ref="A64">IFERROR(INDEX('Annex 2 EHV charges'!$A$11:$A$236, MATCH(0, IF(ISBLANK('Annex 2 EHV charges'!$A$11:$A$236),1, COUNTIF(A$10:$A63, 'Annex 2 EHV charges'!$A$11:$A$236)), 0)),"")</f>
        <v>657</v>
      </c>
      <c r="B64" s="111">
        <f>IF($A64="","",VLOOKUP($A64,'Annex 2 EHV charges'!$A$11:$O$236,2,0))</f>
        <v>657</v>
      </c>
      <c r="C64" s="109">
        <f>IF($A64="","",VLOOKUP($A64,'Annex 2 EHV charges'!$A$11:$O$236,3,0))</f>
        <v>2200042196736</v>
      </c>
      <c r="D64" s="111" t="str">
        <f>IF($A64="","",VLOOKUP($A64,'Annex 2 EHV charges'!$A$11:$O$236,7,0))</f>
        <v>Beaford Brook PV</v>
      </c>
      <c r="E64" s="121" t="str">
        <f>IFERROR(IF(VLOOKUP($A64,'Annex 2 EHV charges'!$A$11:$O$236,8,FALSE)=0,"",VLOOKUP($A64,'Annex 2 EHV charges'!$A$11:$O$236,8,FALSE)),"")</f>
        <v/>
      </c>
      <c r="F64" s="122">
        <f>IFERROR(IF(VLOOKUP($A64,'Annex 2 EHV charges'!$A$11:$O$236,9,FALSE)=0,"",VLOOKUP($A64,'Annex 2 EHV charges'!$A$11:$O$236,9,FALSE)),"")</f>
        <v>1.67</v>
      </c>
      <c r="G64" s="118">
        <f>IFERROR(IF(VLOOKUP($A64,'Annex 2 EHV charges'!$A$11:$O$236,10,FALSE)=0,"",VLOOKUP($A64,'Annex 2 EHV charges'!$A$11:$O$236,10,FALSE)),"")</f>
        <v>4.01</v>
      </c>
      <c r="H64" s="118">
        <f>IFERROR(IF(VLOOKUP($A64,'Annex 2 EHV charges'!$A$11:$O$236,10,FALSE)=0,"",VLOOKUP($A64,'Annex 2 EHV charges'!$A$11:$O$236,10,FALSE)),"")</f>
        <v>4.01</v>
      </c>
    </row>
    <row r="65" spans="1:8" x14ac:dyDescent="0.2">
      <c r="A65" s="111">
        <f t="array" ref="A65">IFERROR(INDEX('Annex 2 EHV charges'!$A$11:$A$236, MATCH(0, IF(ISBLANK('Annex 2 EHV charges'!$A$11:$A$236),1, COUNTIF(A$10:$A64, 'Annex 2 EHV charges'!$A$11:$A$236)), 0)),"")</f>
        <v>658</v>
      </c>
      <c r="B65" s="111">
        <f>IF($A65="","",VLOOKUP($A65,'Annex 2 EHV charges'!$A$11:$O$236,2,0))</f>
        <v>658</v>
      </c>
      <c r="C65" s="109" t="str">
        <f>IF($A65="","",VLOOKUP($A65,'Annex 2 EHV charges'!$A$11:$O$236,3,0))</f>
        <v>2200042206604</v>
      </c>
      <c r="D65" s="111" t="str">
        <f>IF($A65="","",VLOOKUP($A65,'Annex 2 EHV charges'!$A$11:$O$236,7,0))</f>
        <v>Park Wall PV</v>
      </c>
      <c r="E65" s="121">
        <f>IFERROR(IF(VLOOKUP($A65,'Annex 2 EHV charges'!$A$11:$O$236,8,FALSE)=0,"",VLOOKUP($A65,'Annex 2 EHV charges'!$A$11:$O$236,8,FALSE)),"")</f>
        <v>3.4000000000000002E-2</v>
      </c>
      <c r="F65" s="122">
        <f>IFERROR(IF(VLOOKUP($A65,'Annex 2 EHV charges'!$A$11:$O$236,9,FALSE)=0,"",VLOOKUP($A65,'Annex 2 EHV charges'!$A$11:$O$236,9,FALSE)),"")</f>
        <v>1.82</v>
      </c>
      <c r="G65" s="118">
        <f>IFERROR(IF(VLOOKUP($A65,'Annex 2 EHV charges'!$A$11:$O$236,10,FALSE)=0,"",VLOOKUP($A65,'Annex 2 EHV charges'!$A$11:$O$236,10,FALSE)),"")</f>
        <v>2.06</v>
      </c>
      <c r="H65" s="118">
        <f>IFERROR(IF(VLOOKUP($A65,'Annex 2 EHV charges'!$A$11:$O$236,10,FALSE)=0,"",VLOOKUP($A65,'Annex 2 EHV charges'!$A$11:$O$236,10,FALSE)),"")</f>
        <v>2.06</v>
      </c>
    </row>
    <row r="66" spans="1:8" x14ac:dyDescent="0.2">
      <c r="A66" s="111">
        <f t="array" ref="A66">IFERROR(INDEX('Annex 2 EHV charges'!$A$11:$A$236, MATCH(0, IF(ISBLANK('Annex 2 EHV charges'!$A$11:$A$236),1, COUNTIF(A$10:$A65, 'Annex 2 EHV charges'!$A$11:$A$236)), 0)),"")</f>
        <v>659</v>
      </c>
      <c r="B66" s="111">
        <f>IF($A66="","",VLOOKUP($A66,'Annex 2 EHV charges'!$A$11:$O$236,2,0))</f>
        <v>659</v>
      </c>
      <c r="C66" s="109">
        <f>IF($A66="","",VLOOKUP($A66,'Annex 2 EHV charges'!$A$11:$O$236,3,0))</f>
        <v>2200042198501</v>
      </c>
      <c r="D66" s="111" t="str">
        <f>IF($A66="","",VLOOKUP($A66,'Annex 2 EHV charges'!$A$11:$O$236,7,0))</f>
        <v>Bradford Solar Park</v>
      </c>
      <c r="E66" s="121" t="str">
        <f>IFERROR(IF(VLOOKUP($A66,'Annex 2 EHV charges'!$A$11:$O$236,8,FALSE)=0,"",VLOOKUP($A66,'Annex 2 EHV charges'!$A$11:$O$236,8,FALSE)),"")</f>
        <v/>
      </c>
      <c r="F66" s="122">
        <f>IFERROR(IF(VLOOKUP($A66,'Annex 2 EHV charges'!$A$11:$O$236,9,FALSE)=0,"",VLOOKUP($A66,'Annex 2 EHV charges'!$A$11:$O$236,9,FALSE)),"")</f>
        <v>13.34</v>
      </c>
      <c r="G66" s="118">
        <f>IFERROR(IF(VLOOKUP($A66,'Annex 2 EHV charges'!$A$11:$O$236,10,FALSE)=0,"",VLOOKUP($A66,'Annex 2 EHV charges'!$A$11:$O$236,10,FALSE)),"")</f>
        <v>2.08</v>
      </c>
      <c r="H66" s="118">
        <f>IFERROR(IF(VLOOKUP($A66,'Annex 2 EHV charges'!$A$11:$O$236,10,FALSE)=0,"",VLOOKUP($A66,'Annex 2 EHV charges'!$A$11:$O$236,10,FALSE)),"")</f>
        <v>2.08</v>
      </c>
    </row>
    <row r="67" spans="1:8" x14ac:dyDescent="0.2">
      <c r="A67" s="111">
        <f t="array" ref="A67">IFERROR(INDEX('Annex 2 EHV charges'!$A$11:$A$236, MATCH(0, IF(ISBLANK('Annex 2 EHV charges'!$A$11:$A$236),1, COUNTIF(A$10:$A66, 'Annex 2 EHV charges'!$A$11:$A$236)), 0)),"")</f>
        <v>662</v>
      </c>
      <c r="B67" s="111">
        <f>IF($A67="","",VLOOKUP($A67,'Annex 2 EHV charges'!$A$11:$O$236,2,0))</f>
        <v>662</v>
      </c>
      <c r="C67" s="109">
        <f>IF($A67="","",VLOOKUP($A67,'Annex 2 EHV charges'!$A$11:$O$236,3,0))</f>
        <v>2200041982938</v>
      </c>
      <c r="D67" s="111" t="str">
        <f>IF($A67="","",VLOOKUP($A67,'Annex 2 EHV charges'!$A$11:$O$236,7,0))</f>
        <v>Causilgey PV 33kV Gen</v>
      </c>
      <c r="E67" s="121">
        <f>IFERROR(IF(VLOOKUP($A67,'Annex 2 EHV charges'!$A$11:$O$236,8,FALSE)=0,"",VLOOKUP($A67,'Annex 2 EHV charges'!$A$11:$O$236,8,FALSE)),"")</f>
        <v>0.83799999999999997</v>
      </c>
      <c r="F67" s="122">
        <f>IFERROR(IF(VLOOKUP($A67,'Annex 2 EHV charges'!$A$11:$O$236,9,FALSE)=0,"",VLOOKUP($A67,'Annex 2 EHV charges'!$A$11:$O$236,9,FALSE)),"")</f>
        <v>1.85</v>
      </c>
      <c r="G67" s="118">
        <f>IFERROR(IF(VLOOKUP($A67,'Annex 2 EHV charges'!$A$11:$O$236,10,FALSE)=0,"",VLOOKUP($A67,'Annex 2 EHV charges'!$A$11:$O$236,10,FALSE)),"")</f>
        <v>2.41</v>
      </c>
      <c r="H67" s="118">
        <f>IFERROR(IF(VLOOKUP($A67,'Annex 2 EHV charges'!$A$11:$O$236,10,FALSE)=0,"",VLOOKUP($A67,'Annex 2 EHV charges'!$A$11:$O$236,10,FALSE)),"")</f>
        <v>2.41</v>
      </c>
    </row>
    <row r="68" spans="1:8" x14ac:dyDescent="0.2">
      <c r="A68" s="111">
        <f t="array" ref="A68">IFERROR(INDEX('Annex 2 EHV charges'!$A$11:$A$236, MATCH(0, IF(ISBLANK('Annex 2 EHV charges'!$A$11:$A$236),1, COUNTIF(A$10:$A67, 'Annex 2 EHV charges'!$A$11:$A$236)), 0)),"")</f>
        <v>663</v>
      </c>
      <c r="B68" s="111">
        <f>IF($A68="","",VLOOKUP($A68,'Annex 2 EHV charges'!$A$11:$O$236,2,0))</f>
        <v>663</v>
      </c>
      <c r="C68" s="109" t="str">
        <f>IF($A68="","",VLOOKUP($A68,'Annex 2 EHV charges'!$A$11:$O$236,3,0))</f>
        <v>2200042042966</v>
      </c>
      <c r="D68" s="111" t="str">
        <f>IF($A68="","",VLOOKUP($A68,'Annex 2 EHV charges'!$A$11:$O$236,7,0))</f>
        <v>Beechgrove Farm PV 33kV</v>
      </c>
      <c r="E68" s="121">
        <f>IFERROR(IF(VLOOKUP($A68,'Annex 2 EHV charges'!$A$11:$O$236,8,FALSE)=0,"",VLOOKUP($A68,'Annex 2 EHV charges'!$A$11:$O$236,8,FALSE)),"")</f>
        <v>5.0999999999999997E-2</v>
      </c>
      <c r="F68" s="122">
        <f>IFERROR(IF(VLOOKUP($A68,'Annex 2 EHV charges'!$A$11:$O$236,9,FALSE)=0,"",VLOOKUP($A68,'Annex 2 EHV charges'!$A$11:$O$236,9,FALSE)),"")</f>
        <v>1.05</v>
      </c>
      <c r="G68" s="118">
        <f>IFERROR(IF(VLOOKUP($A68,'Annex 2 EHV charges'!$A$11:$O$236,10,FALSE)=0,"",VLOOKUP($A68,'Annex 2 EHV charges'!$A$11:$O$236,10,FALSE)),"")</f>
        <v>4.1900000000000004</v>
      </c>
      <c r="H68" s="118">
        <f>IFERROR(IF(VLOOKUP($A68,'Annex 2 EHV charges'!$A$11:$O$236,10,FALSE)=0,"",VLOOKUP($A68,'Annex 2 EHV charges'!$A$11:$O$236,10,FALSE)),"")</f>
        <v>4.1900000000000004</v>
      </c>
    </row>
    <row r="69" spans="1:8" x14ac:dyDescent="0.2">
      <c r="A69" s="111">
        <f t="array" ref="A69">IFERROR(INDEX('Annex 2 EHV charges'!$A$11:$A$236, MATCH(0, IF(ISBLANK('Annex 2 EHV charges'!$A$11:$A$236),1, COUNTIF(A$10:$A68, 'Annex 2 EHV charges'!$A$11:$A$236)), 0)),"")</f>
        <v>664</v>
      </c>
      <c r="B69" s="111">
        <f>IF($A69="","",VLOOKUP($A69,'Annex 2 EHV charges'!$A$11:$O$236,2,0))</f>
        <v>664</v>
      </c>
      <c r="C69" s="109">
        <f>IF($A69="","",VLOOKUP($A69,'Annex 2 EHV charges'!$A$11:$O$236,3,0))</f>
        <v>2200041857484</v>
      </c>
      <c r="D69" s="111" t="str">
        <f>IF($A69="","",VLOOKUP($A69,'Annex 2 EHV charges'!$A$11:$O$236,7,0))</f>
        <v>Isles of Scilly</v>
      </c>
      <c r="E69" s="121">
        <f>IFERROR(IF(VLOOKUP($A69,'Annex 2 EHV charges'!$A$11:$O$236,8,FALSE)=0,"",VLOOKUP($A69,'Annex 2 EHV charges'!$A$11:$O$236,8,FALSE)),"")</f>
        <v>19.379000000000001</v>
      </c>
      <c r="F69" s="122">
        <f>IFERROR(IF(VLOOKUP($A69,'Annex 2 EHV charges'!$A$11:$O$236,9,FALSE)=0,"",VLOOKUP($A69,'Annex 2 EHV charges'!$A$11:$O$236,9,FALSE)),"")</f>
        <v>24.77</v>
      </c>
      <c r="G69" s="118">
        <f>IFERROR(IF(VLOOKUP($A69,'Annex 2 EHV charges'!$A$11:$O$236,10,FALSE)=0,"",VLOOKUP($A69,'Annex 2 EHV charges'!$A$11:$O$236,10,FALSE)),"")</f>
        <v>2.0299999999999998</v>
      </c>
      <c r="H69" s="118">
        <f>IFERROR(IF(VLOOKUP($A69,'Annex 2 EHV charges'!$A$11:$O$236,10,FALSE)=0,"",VLOOKUP($A69,'Annex 2 EHV charges'!$A$11:$O$236,10,FALSE)),"")</f>
        <v>2.0299999999999998</v>
      </c>
    </row>
    <row r="70" spans="1:8" x14ac:dyDescent="0.2">
      <c r="A70" s="111">
        <f t="array" ref="A70">IFERROR(INDEX('Annex 2 EHV charges'!$A$11:$A$236, MATCH(0, IF(ISBLANK('Annex 2 EHV charges'!$A$11:$A$236),1, COUNTIF(A$10:$A69, 'Annex 2 EHV charges'!$A$11:$A$236)), 0)),"")</f>
        <v>665</v>
      </c>
      <c r="B70" s="111">
        <f>IF($A70="","",VLOOKUP($A70,'Annex 2 EHV charges'!$A$11:$O$236,2,0))</f>
        <v>665</v>
      </c>
      <c r="C70" s="109" t="str">
        <f>IF($A70="","",VLOOKUP($A70,'Annex 2 EHV charges'!$A$11:$O$236,3,0))</f>
        <v>2200042019345</v>
      </c>
      <c r="D70" s="111" t="str">
        <f>IF($A70="","",VLOOKUP($A70,'Annex 2 EHV charges'!$A$11:$O$236,7,0))</f>
        <v>BLACKDITCH 33kV</v>
      </c>
      <c r="E70" s="121">
        <f>IFERROR(IF(VLOOKUP($A70,'Annex 2 EHV charges'!$A$11:$O$236,8,FALSE)=0,"",VLOOKUP($A70,'Annex 2 EHV charges'!$A$11:$O$236,8,FALSE)),"")</f>
        <v>8.8999999999999996E-2</v>
      </c>
      <c r="F70" s="122">
        <f>IFERROR(IF(VLOOKUP($A70,'Annex 2 EHV charges'!$A$11:$O$236,9,FALSE)=0,"",VLOOKUP($A70,'Annex 2 EHV charges'!$A$11:$O$236,9,FALSE)),"")</f>
        <v>0.37</v>
      </c>
      <c r="G70" s="118">
        <f>IFERROR(IF(VLOOKUP($A70,'Annex 2 EHV charges'!$A$11:$O$236,10,FALSE)=0,"",VLOOKUP($A70,'Annex 2 EHV charges'!$A$11:$O$236,10,FALSE)),"")</f>
        <v>13.42</v>
      </c>
      <c r="H70" s="118">
        <f>IFERROR(IF(VLOOKUP($A70,'Annex 2 EHV charges'!$A$11:$O$236,10,FALSE)=0,"",VLOOKUP($A70,'Annex 2 EHV charges'!$A$11:$O$236,10,FALSE)),"")</f>
        <v>13.42</v>
      </c>
    </row>
    <row r="71" spans="1:8" x14ac:dyDescent="0.2">
      <c r="A71" s="111">
        <f t="array" ref="A71">IFERROR(INDEX('Annex 2 EHV charges'!$A$11:$A$236, MATCH(0, IF(ISBLANK('Annex 2 EHV charges'!$A$11:$A$236),1, COUNTIF(A$10:$A70, 'Annex 2 EHV charges'!$A$11:$A$236)), 0)),"")</f>
        <v>669</v>
      </c>
      <c r="B71" s="111">
        <f>IF($A71="","",VLOOKUP($A71,'Annex 2 EHV charges'!$A$11:$O$236,2,0))</f>
        <v>669</v>
      </c>
      <c r="C71" s="109" t="str">
        <f>IF($A71="","",VLOOKUP($A71,'Annex 2 EHV charges'!$A$11:$O$236,3,0))</f>
        <v>2200030348718</v>
      </c>
      <c r="D71" s="111" t="str">
        <f>IF($A71="","",VLOOKUP($A71,'Annex 2 EHV charges'!$A$11:$O$236,7,0))</f>
        <v>Avonmouth Docks</v>
      </c>
      <c r="E71" s="121">
        <f>IFERROR(IF(VLOOKUP($A71,'Annex 2 EHV charges'!$A$11:$O$236,8,FALSE)=0,"",VLOOKUP($A71,'Annex 2 EHV charges'!$A$11:$O$236,8,FALSE)),"")</f>
        <v>0.79</v>
      </c>
      <c r="F71" s="122" t="str">
        <f>IFERROR(IF(VLOOKUP($A71,'Annex 2 EHV charges'!$A$11:$O$236,9,FALSE)=0,"",VLOOKUP($A71,'Annex 2 EHV charges'!$A$11:$O$236,9,FALSE)),"")</f>
        <v/>
      </c>
      <c r="G71" s="118">
        <f>IFERROR(IF(VLOOKUP($A71,'Annex 2 EHV charges'!$A$11:$O$236,10,FALSE)=0,"",VLOOKUP($A71,'Annex 2 EHV charges'!$A$11:$O$236,10,FALSE)),"")</f>
        <v>4.1399999999999997</v>
      </c>
      <c r="H71" s="118">
        <f>IFERROR(IF(VLOOKUP($A71,'Annex 2 EHV charges'!$A$11:$O$236,10,FALSE)=0,"",VLOOKUP($A71,'Annex 2 EHV charges'!$A$11:$O$236,10,FALSE)),"")</f>
        <v>4.1399999999999997</v>
      </c>
    </row>
    <row r="72" spans="1:8" x14ac:dyDescent="0.2">
      <c r="A72" s="111">
        <f t="array" ref="A72">IFERROR(INDEX('Annex 2 EHV charges'!$A$11:$A$236, MATCH(0, IF(ISBLANK('Annex 2 EHV charges'!$A$11:$A$236),1, COUNTIF(A$10:$A71, 'Annex 2 EHV charges'!$A$11:$A$236)), 0)),"")</f>
        <v>690</v>
      </c>
      <c r="B72" s="111">
        <f>IF($A72="","",VLOOKUP($A72,'Annex 2 EHV charges'!$A$11:$O$236,2,0))</f>
        <v>690</v>
      </c>
      <c r="C72" s="109">
        <f>IF($A72="","",VLOOKUP($A72,'Annex 2 EHV charges'!$A$11:$O$236,3,0))</f>
        <v>2200030348620</v>
      </c>
      <c r="D72" s="111" t="str">
        <f>IF($A72="","",VLOOKUP($A72,'Annex 2 EHV charges'!$A$11:$O$236,7,0))</f>
        <v>Norbora</v>
      </c>
      <c r="E72" s="121" t="str">
        <f>IFERROR(IF(VLOOKUP($A72,'Annex 2 EHV charges'!$A$11:$O$236,8,FALSE)=0,"",VLOOKUP($A72,'Annex 2 EHV charges'!$A$11:$O$236,8,FALSE)),"")</f>
        <v/>
      </c>
      <c r="F72" s="122">
        <f>IFERROR(IF(VLOOKUP($A72,'Annex 2 EHV charges'!$A$11:$O$236,9,FALSE)=0,"",VLOOKUP($A72,'Annex 2 EHV charges'!$A$11:$O$236,9,FALSE)),"")</f>
        <v>320.38</v>
      </c>
      <c r="G72" s="118">
        <f>IFERROR(IF(VLOOKUP($A72,'Annex 2 EHV charges'!$A$11:$O$236,10,FALSE)=0,"",VLOOKUP($A72,'Annex 2 EHV charges'!$A$11:$O$236,10,FALSE)),"")</f>
        <v>9.07</v>
      </c>
      <c r="H72" s="118">
        <f>IFERROR(IF(VLOOKUP($A72,'Annex 2 EHV charges'!$A$11:$O$236,10,FALSE)=0,"",VLOOKUP($A72,'Annex 2 EHV charges'!$A$11:$O$236,10,FALSE)),"")</f>
        <v>9.07</v>
      </c>
    </row>
    <row r="73" spans="1:8" ht="25.5" x14ac:dyDescent="0.2">
      <c r="A73" s="111">
        <f t="array" ref="A73">IFERROR(INDEX('Annex 2 EHV charges'!$A$11:$A$236, MATCH(0, IF(ISBLANK('Annex 2 EHV charges'!$A$11:$A$236),1, COUNTIF(A$10:$A72, 'Annex 2 EHV charges'!$A$11:$A$236)), 0)),"")</f>
        <v>692</v>
      </c>
      <c r="B73" s="111">
        <f>IF($A73="","",VLOOKUP($A73,'Annex 2 EHV charges'!$A$11:$O$236,2,0))</f>
        <v>692</v>
      </c>
      <c r="C73" s="109" t="str">
        <f>IF($A73="","",VLOOKUP($A73,'Annex 2 EHV charges'!$A$11:$O$236,3,0))</f>
        <v>2200030349084 2200032161977</v>
      </c>
      <c r="D73" s="111" t="str">
        <f>IF($A73="","",VLOOKUP($A73,'Annex 2 EHV charges'!$A$11:$O$236,7,0))</f>
        <v>SWW Tamar</v>
      </c>
      <c r="E73" s="121" t="str">
        <f>IFERROR(IF(VLOOKUP($A73,'Annex 2 EHV charges'!$A$11:$O$236,8,FALSE)=0,"",VLOOKUP($A73,'Annex 2 EHV charges'!$A$11:$O$236,8,FALSE)),"")</f>
        <v/>
      </c>
      <c r="F73" s="122">
        <f>IFERROR(IF(VLOOKUP($A73,'Annex 2 EHV charges'!$A$11:$O$236,9,FALSE)=0,"",VLOOKUP($A73,'Annex 2 EHV charges'!$A$11:$O$236,9,FALSE)),"")</f>
        <v>1516.76</v>
      </c>
      <c r="G73" s="118">
        <f>IFERROR(IF(VLOOKUP($A73,'Annex 2 EHV charges'!$A$11:$O$236,10,FALSE)=0,"",VLOOKUP($A73,'Annex 2 EHV charges'!$A$11:$O$236,10,FALSE)),"")</f>
        <v>3.38</v>
      </c>
      <c r="H73" s="118">
        <f>IFERROR(IF(VLOOKUP($A73,'Annex 2 EHV charges'!$A$11:$O$236,10,FALSE)=0,"",VLOOKUP($A73,'Annex 2 EHV charges'!$A$11:$O$236,10,FALSE)),"")</f>
        <v>3.38</v>
      </c>
    </row>
    <row r="74" spans="1:8" ht="25.5" x14ac:dyDescent="0.2">
      <c r="A74" s="111">
        <f t="array" ref="A74">IFERROR(INDEX('Annex 2 EHV charges'!$A$11:$A$236, MATCH(0, IF(ISBLANK('Annex 2 EHV charges'!$A$11:$A$236),1, COUNTIF(A$10:$A73, 'Annex 2 EHV charges'!$A$11:$A$236)), 0)),"")</f>
        <v>694</v>
      </c>
      <c r="B74" s="111">
        <f>IF($A74="","",VLOOKUP($A74,'Annex 2 EHV charges'!$A$11:$O$236,2,0))</f>
        <v>694</v>
      </c>
      <c r="C74" s="109" t="str">
        <f>IF($A74="","",VLOOKUP($A74,'Annex 2 EHV charges'!$A$11:$O$236,3,0))</f>
        <v>2200030349075
2200032161930</v>
      </c>
      <c r="D74" s="111" t="str">
        <f>IF($A74="","",VLOOKUP($A74,'Annex 2 EHV charges'!$A$11:$O$236,7,0))</f>
        <v>SWW Roadford</v>
      </c>
      <c r="E74" s="121" t="str">
        <f>IFERROR(IF(VLOOKUP($A74,'Annex 2 EHV charges'!$A$11:$O$236,8,FALSE)=0,"",VLOOKUP($A74,'Annex 2 EHV charges'!$A$11:$O$236,8,FALSE)),"")</f>
        <v/>
      </c>
      <c r="F74" s="122">
        <f>IFERROR(IF(VLOOKUP($A74,'Annex 2 EHV charges'!$A$11:$O$236,9,FALSE)=0,"",VLOOKUP($A74,'Annex 2 EHV charges'!$A$11:$O$236,9,FALSE)),"")</f>
        <v>324.95999999999998</v>
      </c>
      <c r="G74" s="118">
        <f>IFERROR(IF(VLOOKUP($A74,'Annex 2 EHV charges'!$A$11:$O$236,10,FALSE)=0,"",VLOOKUP($A74,'Annex 2 EHV charges'!$A$11:$O$236,10,FALSE)),"")</f>
        <v>5.15</v>
      </c>
      <c r="H74" s="118">
        <f>IFERROR(IF(VLOOKUP($A74,'Annex 2 EHV charges'!$A$11:$O$236,10,FALSE)=0,"",VLOOKUP($A74,'Annex 2 EHV charges'!$A$11:$O$236,10,FALSE)),"")</f>
        <v>5.15</v>
      </c>
    </row>
    <row r="75" spans="1:8" ht="25.5" x14ac:dyDescent="0.2">
      <c r="A75" s="111">
        <f t="array" ref="A75">IFERROR(INDEX('Annex 2 EHV charges'!$A$11:$A$236, MATCH(0, IF(ISBLANK('Annex 2 EHV charges'!$A$11:$A$236),1, COUNTIF(A$10:$A74, 'Annex 2 EHV charges'!$A$11:$A$236)), 0)),"")</f>
        <v>695</v>
      </c>
      <c r="B75" s="111">
        <f>IF($A75="","",VLOOKUP($A75,'Annex 2 EHV charges'!$A$11:$O$236,2,0))</f>
        <v>695</v>
      </c>
      <c r="C75" s="109" t="str">
        <f>IF($A75="","",VLOOKUP($A75,'Annex 2 EHV charges'!$A$11:$O$236,3,0))</f>
        <v>2200030348319
2200030348328</v>
      </c>
      <c r="D75" s="111" t="str">
        <f>IF($A75="","",VLOOKUP($A75,'Annex 2 EHV charges'!$A$11:$O$236,7,0))</f>
        <v>ST Regis</v>
      </c>
      <c r="E75" s="121">
        <f>IFERROR(IF(VLOOKUP($A75,'Annex 2 EHV charges'!$A$11:$O$236,8,FALSE)=0,"",VLOOKUP($A75,'Annex 2 EHV charges'!$A$11:$O$236,8,FALSE)),"")</f>
        <v>3.0129999999999999</v>
      </c>
      <c r="F75" s="122">
        <f>IFERROR(IF(VLOOKUP($A75,'Annex 2 EHV charges'!$A$11:$O$236,9,FALSE)=0,"",VLOOKUP($A75,'Annex 2 EHV charges'!$A$11:$O$236,9,FALSE)),"")</f>
        <v>1132.19</v>
      </c>
      <c r="G75" s="118">
        <f>IFERROR(IF(VLOOKUP($A75,'Annex 2 EHV charges'!$A$11:$O$236,10,FALSE)=0,"",VLOOKUP($A75,'Annex 2 EHV charges'!$A$11:$O$236,10,FALSE)),"")</f>
        <v>8.5399999999999991</v>
      </c>
      <c r="H75" s="118">
        <f>IFERROR(IF(VLOOKUP($A75,'Annex 2 EHV charges'!$A$11:$O$236,10,FALSE)=0,"",VLOOKUP($A75,'Annex 2 EHV charges'!$A$11:$O$236,10,FALSE)),"")</f>
        <v>8.5399999999999991</v>
      </c>
    </row>
    <row r="76" spans="1:8" x14ac:dyDescent="0.2">
      <c r="A76" s="111">
        <f t="array" ref="A76">IFERROR(INDEX('Annex 2 EHV charges'!$A$11:$A$236, MATCH(0, IF(ISBLANK('Annex 2 EHV charges'!$A$11:$A$236),1, COUNTIF(A$10:$A75, 'Annex 2 EHV charges'!$A$11:$A$236)), 0)),"")</f>
        <v>696</v>
      </c>
      <c r="B76" s="111">
        <f>IF($A76="","",VLOOKUP($A76,'Annex 2 EHV charges'!$A$11:$O$236,2,0))</f>
        <v>696</v>
      </c>
      <c r="C76" s="109">
        <f>IF($A76="","",VLOOKUP($A76,'Annex 2 EHV charges'!$A$11:$O$236,3,0))</f>
        <v>2200030347928</v>
      </c>
      <c r="D76" s="111" t="str">
        <f>IF($A76="","",VLOOKUP($A76,'Annex 2 EHV charges'!$A$11:$O$236,7,0))</f>
        <v>Tarmac</v>
      </c>
      <c r="E76" s="121">
        <f>IFERROR(IF(VLOOKUP($A76,'Annex 2 EHV charges'!$A$11:$O$236,8,FALSE)=0,"",VLOOKUP($A76,'Annex 2 EHV charges'!$A$11:$O$236,8,FALSE)),"")</f>
        <v>0.03</v>
      </c>
      <c r="F76" s="122">
        <f>IFERROR(IF(VLOOKUP($A76,'Annex 2 EHV charges'!$A$11:$O$236,9,FALSE)=0,"",VLOOKUP($A76,'Annex 2 EHV charges'!$A$11:$O$236,9,FALSE)),"")</f>
        <v>437.37</v>
      </c>
      <c r="G76" s="118">
        <f>IFERROR(IF(VLOOKUP($A76,'Annex 2 EHV charges'!$A$11:$O$236,10,FALSE)=0,"",VLOOKUP($A76,'Annex 2 EHV charges'!$A$11:$O$236,10,FALSE)),"")</f>
        <v>5.0199999999999996</v>
      </c>
      <c r="H76" s="118">
        <f>IFERROR(IF(VLOOKUP($A76,'Annex 2 EHV charges'!$A$11:$O$236,10,FALSE)=0,"",VLOOKUP($A76,'Annex 2 EHV charges'!$A$11:$O$236,10,FALSE)),"")</f>
        <v>5.0199999999999996</v>
      </c>
    </row>
    <row r="77" spans="1:8" ht="25.5" x14ac:dyDescent="0.2">
      <c r="A77" s="111">
        <f t="array" ref="A77">IFERROR(INDEX('Annex 2 EHV charges'!$A$11:$A$236, MATCH(0, IF(ISBLANK('Annex 2 EHV charges'!$A$11:$A$236),1, COUNTIF(A$10:$A76, 'Annex 2 EHV charges'!$A$11:$A$236)), 0)),"")</f>
        <v>697</v>
      </c>
      <c r="B77" s="111">
        <f>IF($A77="","",VLOOKUP($A77,'Annex 2 EHV charges'!$A$11:$O$236,2,0))</f>
        <v>697</v>
      </c>
      <c r="C77" s="109" t="str">
        <f>IF($A77="","",VLOOKUP($A77,'Annex 2 EHV charges'!$A$11:$O$236,3,0))</f>
        <v xml:space="preserve">2200030348026 2200030348035 </v>
      </c>
      <c r="D77" s="111" t="str">
        <f>IF($A77="","",VLOOKUP($A77,'Annex 2 EHV charges'!$A$11:$O$236,7,0))</f>
        <v>Abbeywood</v>
      </c>
      <c r="E77" s="121">
        <f>IFERROR(IF(VLOOKUP($A77,'Annex 2 EHV charges'!$A$11:$O$236,8,FALSE)=0,"",VLOOKUP($A77,'Annex 2 EHV charges'!$A$11:$O$236,8,FALSE)),"")</f>
        <v>2.129</v>
      </c>
      <c r="F77" s="122">
        <f>IFERROR(IF(VLOOKUP($A77,'Annex 2 EHV charges'!$A$11:$O$236,9,FALSE)=0,"",VLOOKUP($A77,'Annex 2 EHV charges'!$A$11:$O$236,9,FALSE)),"")</f>
        <v>108.14</v>
      </c>
      <c r="G77" s="118">
        <f>IFERROR(IF(VLOOKUP($A77,'Annex 2 EHV charges'!$A$11:$O$236,10,FALSE)=0,"",VLOOKUP($A77,'Annex 2 EHV charges'!$A$11:$O$236,10,FALSE)),"")</f>
        <v>3.3</v>
      </c>
      <c r="H77" s="118">
        <f>IFERROR(IF(VLOOKUP($A77,'Annex 2 EHV charges'!$A$11:$O$236,10,FALSE)=0,"",VLOOKUP($A77,'Annex 2 EHV charges'!$A$11:$O$236,10,FALSE)),"")</f>
        <v>3.3</v>
      </c>
    </row>
    <row r="78" spans="1:8" ht="25.5" x14ac:dyDescent="0.2">
      <c r="A78" s="111">
        <f t="array" ref="A78">IFERROR(INDEX('Annex 2 EHV charges'!$A$11:$A$236, MATCH(0, IF(ISBLANK('Annex 2 EHV charges'!$A$11:$A$236),1, COUNTIF(A$10:$A77, 'Annex 2 EHV charges'!$A$11:$A$236)), 0)),"")</f>
        <v>698</v>
      </c>
      <c r="B78" s="111">
        <f>IF($A78="","",VLOOKUP($A78,'Annex 2 EHV charges'!$A$11:$O$236,2,0))</f>
        <v>698</v>
      </c>
      <c r="C78" s="109" t="str">
        <f>IF($A78="","",VLOOKUP($A78,'Annex 2 EHV charges'!$A$11:$O$236,3,0))</f>
        <v>2200030347101 2200032161995</v>
      </c>
      <c r="D78" s="111" t="str">
        <f>IF($A78="","",VLOOKUP($A78,'Annex 2 EHV charges'!$A$11:$O$236,7,0))</f>
        <v>HewlettPackard</v>
      </c>
      <c r="E78" s="121">
        <f>IFERROR(IF(VLOOKUP($A78,'Annex 2 EHV charges'!$A$11:$O$236,8,FALSE)=0,"",VLOOKUP($A78,'Annex 2 EHV charges'!$A$11:$O$236,8,FALSE)),"")</f>
        <v>2.516</v>
      </c>
      <c r="F78" s="122">
        <f>IFERROR(IF(VLOOKUP($A78,'Annex 2 EHV charges'!$A$11:$O$236,9,FALSE)=0,"",VLOOKUP($A78,'Annex 2 EHV charges'!$A$11:$O$236,9,FALSE)),"")</f>
        <v>108.14</v>
      </c>
      <c r="G78" s="118">
        <f>IFERROR(IF(VLOOKUP($A78,'Annex 2 EHV charges'!$A$11:$O$236,10,FALSE)=0,"",VLOOKUP($A78,'Annex 2 EHV charges'!$A$11:$O$236,10,FALSE)),"")</f>
        <v>3.92</v>
      </c>
      <c r="H78" s="118">
        <f>IFERROR(IF(VLOOKUP($A78,'Annex 2 EHV charges'!$A$11:$O$236,10,FALSE)=0,"",VLOOKUP($A78,'Annex 2 EHV charges'!$A$11:$O$236,10,FALSE)),"")</f>
        <v>3.92</v>
      </c>
    </row>
    <row r="79" spans="1:8" x14ac:dyDescent="0.2">
      <c r="A79" s="111">
        <f t="array" ref="A79">IFERROR(INDEX('Annex 2 EHV charges'!$A$11:$A$236, MATCH(0, IF(ISBLANK('Annex 2 EHV charges'!$A$11:$A$236),1, COUNTIF(A$10:$A78, 'Annex 2 EHV charges'!$A$11:$A$236)), 0)),"")</f>
        <v>699</v>
      </c>
      <c r="B79" s="111">
        <f>IF($A79="","",VLOOKUP($A79,'Annex 2 EHV charges'!$A$11:$O$236,2,0))</f>
        <v>699</v>
      </c>
      <c r="C79" s="109" t="str">
        <f>IF($A79="","",VLOOKUP($A79,'Annex 2 EHV charges'!$A$11:$O$236,3,0))</f>
        <v>2200030354118</v>
      </c>
      <c r="D79" s="111" t="str">
        <f>IF($A79="","",VLOOKUP($A79,'Annex 2 EHV charges'!$A$11:$O$236,7,0))</f>
        <v>Blagdon</v>
      </c>
      <c r="E79" s="121">
        <f>IFERROR(IF(VLOOKUP($A79,'Annex 2 EHV charges'!$A$11:$O$236,8,FALSE)=0,"",VLOOKUP($A79,'Annex 2 EHV charges'!$A$11:$O$236,8,FALSE)),"")</f>
        <v>1.345</v>
      </c>
      <c r="F79" s="122">
        <f>IFERROR(IF(VLOOKUP($A79,'Annex 2 EHV charges'!$A$11:$O$236,9,FALSE)=0,"",VLOOKUP($A79,'Annex 2 EHV charges'!$A$11:$O$236,9,FALSE)),"")</f>
        <v>54.07</v>
      </c>
      <c r="G79" s="118">
        <f>IFERROR(IF(VLOOKUP($A79,'Annex 2 EHV charges'!$A$11:$O$236,10,FALSE)=0,"",VLOOKUP($A79,'Annex 2 EHV charges'!$A$11:$O$236,10,FALSE)),"")</f>
        <v>3.8</v>
      </c>
      <c r="H79" s="118">
        <f>IFERROR(IF(VLOOKUP($A79,'Annex 2 EHV charges'!$A$11:$O$236,10,FALSE)=0,"",VLOOKUP($A79,'Annex 2 EHV charges'!$A$11:$O$236,10,FALSE)),"")</f>
        <v>3.8</v>
      </c>
    </row>
    <row r="80" spans="1:8" ht="25.5" x14ac:dyDescent="0.2">
      <c r="A80" s="111">
        <f t="array" ref="A80">IFERROR(INDEX('Annex 2 EHV charges'!$A$11:$A$236, MATCH(0, IF(ISBLANK('Annex 2 EHV charges'!$A$11:$A$236),1, COUNTIF(A$10:$A79, 'Annex 2 EHV charges'!$A$11:$A$236)), 0)),"")</f>
        <v>700</v>
      </c>
      <c r="B80" s="111">
        <f>IF($A80="","",VLOOKUP($A80,'Annex 2 EHV charges'!$A$11:$O$236,2,0))</f>
        <v>700</v>
      </c>
      <c r="C80" s="109" t="str">
        <f>IF($A80="","",VLOOKUP($A80,'Annex 2 EHV charges'!$A$11:$O$236,3,0))</f>
        <v>2200031997529 2200031997477</v>
      </c>
      <c r="D80" s="111" t="str">
        <f>IF($A80="","",VLOOKUP($A80,'Annex 2 EHV charges'!$A$11:$O$236,7,0))</f>
        <v>BristolAirport</v>
      </c>
      <c r="E80" s="121">
        <f>IFERROR(IF(VLOOKUP($A80,'Annex 2 EHV charges'!$A$11:$O$236,8,FALSE)=0,"",VLOOKUP($A80,'Annex 2 EHV charges'!$A$11:$O$236,8,FALSE)),"")</f>
        <v>3.8109999999999999</v>
      </c>
      <c r="F80" s="122">
        <f>IFERROR(IF(VLOOKUP($A80,'Annex 2 EHV charges'!$A$11:$O$236,9,FALSE)=0,"",VLOOKUP($A80,'Annex 2 EHV charges'!$A$11:$O$236,9,FALSE)),"")</f>
        <v>108.14</v>
      </c>
      <c r="G80" s="118">
        <f>IFERROR(IF(VLOOKUP($A80,'Annex 2 EHV charges'!$A$11:$O$236,10,FALSE)=0,"",VLOOKUP($A80,'Annex 2 EHV charges'!$A$11:$O$236,10,FALSE)),"")</f>
        <v>8.0299999999999994</v>
      </c>
      <c r="H80" s="118">
        <f>IFERROR(IF(VLOOKUP($A80,'Annex 2 EHV charges'!$A$11:$O$236,10,FALSE)=0,"",VLOOKUP($A80,'Annex 2 EHV charges'!$A$11:$O$236,10,FALSE)),"")</f>
        <v>8.0299999999999994</v>
      </c>
    </row>
    <row r="81" spans="1:8" x14ac:dyDescent="0.2">
      <c r="A81" s="111">
        <f t="array" ref="A81">IFERROR(INDEX('Annex 2 EHV charges'!$A$11:$A$236, MATCH(0, IF(ISBLANK('Annex 2 EHV charges'!$A$11:$A$236),1, COUNTIF(A$10:$A80, 'Annex 2 EHV charges'!$A$11:$A$236)), 0)),"")</f>
        <v>701</v>
      </c>
      <c r="B81" s="111">
        <f>IF($A81="","",VLOOKUP($A81,'Annex 2 EHV charges'!$A$11:$O$236,2,0))</f>
        <v>701</v>
      </c>
      <c r="C81" s="109" t="str">
        <f>IF($A81="","",VLOOKUP($A81,'Annex 2 EHV charges'!$A$11:$O$236,3,0))</f>
        <v>2200031846059</v>
      </c>
      <c r="D81" s="111" t="str">
        <f>IF($A81="","",VLOOKUP($A81,'Annex 2 EHV charges'!$A$11:$O$236,7,0))</f>
        <v>BGasHallen</v>
      </c>
      <c r="E81" s="121">
        <f>IFERROR(IF(VLOOKUP($A81,'Annex 2 EHV charges'!$A$11:$O$236,8,FALSE)=0,"",VLOOKUP($A81,'Annex 2 EHV charges'!$A$11:$O$236,8,FALSE)),"")</f>
        <v>4.6420000000000003</v>
      </c>
      <c r="F81" s="122">
        <f>IFERROR(IF(VLOOKUP($A81,'Annex 2 EHV charges'!$A$11:$O$236,9,FALSE)=0,"",VLOOKUP($A81,'Annex 2 EHV charges'!$A$11:$O$236,9,FALSE)),"")</f>
        <v>1544.27</v>
      </c>
      <c r="G81" s="118">
        <f>IFERROR(IF(VLOOKUP($A81,'Annex 2 EHV charges'!$A$11:$O$236,10,FALSE)=0,"",VLOOKUP($A81,'Annex 2 EHV charges'!$A$11:$O$236,10,FALSE)),"")</f>
        <v>2.4500000000000002</v>
      </c>
      <c r="H81" s="118">
        <f>IFERROR(IF(VLOOKUP($A81,'Annex 2 EHV charges'!$A$11:$O$236,10,FALSE)=0,"",VLOOKUP($A81,'Annex 2 EHV charges'!$A$11:$O$236,10,FALSE)),"")</f>
        <v>2.4500000000000002</v>
      </c>
    </row>
    <row r="82" spans="1:8" x14ac:dyDescent="0.2">
      <c r="A82" s="111">
        <f t="array" ref="A82">IFERROR(INDEX('Annex 2 EHV charges'!$A$11:$A$236, MATCH(0, IF(ISBLANK('Annex 2 EHV charges'!$A$11:$A$236),1, COUNTIF(A$10:$A81, 'Annex 2 EHV charges'!$A$11:$A$236)), 0)),"")</f>
        <v>702</v>
      </c>
      <c r="B82" s="111">
        <f>IF($A82="","",VLOOKUP($A82,'Annex 2 EHV charges'!$A$11:$O$236,2,0))</f>
        <v>702</v>
      </c>
      <c r="C82" s="109" t="str">
        <f>IF($A82="","",VLOOKUP($A82,'Annex 2 EHV charges'!$A$11:$O$236,3,0))</f>
        <v>2200030349260</v>
      </c>
      <c r="D82" s="111" t="str">
        <f>IF($A82="","",VLOOKUP($A82,'Annex 2 EHV charges'!$A$11:$O$236,7,0))</f>
        <v>Portbury Dock</v>
      </c>
      <c r="E82" s="121">
        <f>IFERROR(IF(VLOOKUP($A82,'Annex 2 EHV charges'!$A$11:$O$236,8,FALSE)=0,"",VLOOKUP($A82,'Annex 2 EHV charges'!$A$11:$O$236,8,FALSE)),"")</f>
        <v>4.38</v>
      </c>
      <c r="F82" s="122">
        <f>IFERROR(IF(VLOOKUP($A82,'Annex 2 EHV charges'!$A$11:$O$236,9,FALSE)=0,"",VLOOKUP($A82,'Annex 2 EHV charges'!$A$11:$O$236,9,FALSE)),"")</f>
        <v>289.66000000000003</v>
      </c>
      <c r="G82" s="118">
        <f>IFERROR(IF(VLOOKUP($A82,'Annex 2 EHV charges'!$A$11:$O$236,10,FALSE)=0,"",VLOOKUP($A82,'Annex 2 EHV charges'!$A$11:$O$236,10,FALSE)),"")</f>
        <v>3.47</v>
      </c>
      <c r="H82" s="118">
        <f>IFERROR(IF(VLOOKUP($A82,'Annex 2 EHV charges'!$A$11:$O$236,10,FALSE)=0,"",VLOOKUP($A82,'Annex 2 EHV charges'!$A$11:$O$236,10,FALSE)),"")</f>
        <v>3.47</v>
      </c>
    </row>
    <row r="83" spans="1:8" x14ac:dyDescent="0.2">
      <c r="A83" s="111">
        <f t="array" ref="A83">IFERROR(INDEX('Annex 2 EHV charges'!$A$11:$A$236, MATCH(0, IF(ISBLANK('Annex 2 EHV charges'!$A$11:$A$236),1, COUNTIF(A$10:$A82, 'Annex 2 EHV charges'!$A$11:$A$236)), 0)),"")</f>
        <v>703</v>
      </c>
      <c r="B83" s="111">
        <f>IF($A83="","",VLOOKUP($A83,'Annex 2 EHV charges'!$A$11:$O$236,2,0))</f>
        <v>703</v>
      </c>
      <c r="C83" s="109" t="str">
        <f>IF($A83="","",VLOOKUP($A83,'Annex 2 EHV charges'!$A$11:$O$236,3,0))</f>
        <v>2200030348470</v>
      </c>
      <c r="D83" s="111" t="str">
        <f>IF($A83="","",VLOOKUP($A83,'Annex 2 EHV charges'!$A$11:$O$236,7,0))</f>
        <v>Whatley Quarry</v>
      </c>
      <c r="E83" s="121">
        <f>IFERROR(IF(VLOOKUP($A83,'Annex 2 EHV charges'!$A$11:$O$236,8,FALSE)=0,"",VLOOKUP($A83,'Annex 2 EHV charges'!$A$11:$O$236,8,FALSE)),"")</f>
        <v>12.32</v>
      </c>
      <c r="F83" s="122">
        <f>IFERROR(IF(VLOOKUP($A83,'Annex 2 EHV charges'!$A$11:$O$236,9,FALSE)=0,"",VLOOKUP($A83,'Annex 2 EHV charges'!$A$11:$O$236,9,FALSE)),"")</f>
        <v>54.07</v>
      </c>
      <c r="G83" s="118">
        <f>IFERROR(IF(VLOOKUP($A83,'Annex 2 EHV charges'!$A$11:$O$236,10,FALSE)=0,"",VLOOKUP($A83,'Annex 2 EHV charges'!$A$11:$O$236,10,FALSE)),"")</f>
        <v>5.46</v>
      </c>
      <c r="H83" s="118">
        <f>IFERROR(IF(VLOOKUP($A83,'Annex 2 EHV charges'!$A$11:$O$236,10,FALSE)=0,"",VLOOKUP($A83,'Annex 2 EHV charges'!$A$11:$O$236,10,FALSE)),"")</f>
        <v>5.46</v>
      </c>
    </row>
    <row r="84" spans="1:8" ht="25.5" x14ac:dyDescent="0.2">
      <c r="A84" s="111">
        <f t="array" ref="A84">IFERROR(INDEX('Annex 2 EHV charges'!$A$11:$A$236, MATCH(0, IF(ISBLANK('Annex 2 EHV charges'!$A$11:$A$236),1, COUNTIF(A$10:$A83, 'Annex 2 EHV charges'!$A$11:$A$236)), 0)),"")</f>
        <v>704</v>
      </c>
      <c r="B84" s="111">
        <f>IF($A84="","",VLOOKUP($A84,'Annex 2 EHV charges'!$A$11:$O$236,2,0))</f>
        <v>704</v>
      </c>
      <c r="C84" s="109" t="str">
        <f>IF($A84="","",VLOOKUP($A84,'Annex 2 EHV charges'!$A$11:$O$236,3,0))</f>
        <v>2200030349093 2200040240630</v>
      </c>
      <c r="D84" s="111" t="str">
        <f>IF($A84="","",VLOOKUP($A84,'Annex 2 EHV charges'!$A$11:$O$236,7,0))</f>
        <v>FalmouthDocks</v>
      </c>
      <c r="E84" s="121">
        <f>IFERROR(IF(VLOOKUP($A84,'Annex 2 EHV charges'!$A$11:$O$236,8,FALSE)=0,"",VLOOKUP($A84,'Annex 2 EHV charges'!$A$11:$O$236,8,FALSE)),"")</f>
        <v>1.9630000000000001</v>
      </c>
      <c r="F84" s="122">
        <f>IFERROR(IF(VLOOKUP($A84,'Annex 2 EHV charges'!$A$11:$O$236,9,FALSE)=0,"",VLOOKUP($A84,'Annex 2 EHV charges'!$A$11:$O$236,9,FALSE)),"")</f>
        <v>108.14</v>
      </c>
      <c r="G84" s="118">
        <f>IFERROR(IF(VLOOKUP($A84,'Annex 2 EHV charges'!$A$11:$O$236,10,FALSE)=0,"",VLOOKUP($A84,'Annex 2 EHV charges'!$A$11:$O$236,10,FALSE)),"")</f>
        <v>5.45</v>
      </c>
      <c r="H84" s="118">
        <f>IFERROR(IF(VLOOKUP($A84,'Annex 2 EHV charges'!$A$11:$O$236,10,FALSE)=0,"",VLOOKUP($A84,'Annex 2 EHV charges'!$A$11:$O$236,10,FALSE)),"")</f>
        <v>5.45</v>
      </c>
    </row>
    <row r="85" spans="1:8" ht="25.5" x14ac:dyDescent="0.2">
      <c r="A85" s="111">
        <f t="array" ref="A85">IFERROR(INDEX('Annex 2 EHV charges'!$A$11:$A$236, MATCH(0, IF(ISBLANK('Annex 2 EHV charges'!$A$11:$A$236),1, COUNTIF(A$10:$A84, 'Annex 2 EHV charges'!$A$11:$A$236)), 0)),"")</f>
        <v>705</v>
      </c>
      <c r="B85" s="111">
        <f>IF($A85="","",VLOOKUP($A85,'Annex 2 EHV charges'!$A$11:$O$236,2,0))</f>
        <v>705</v>
      </c>
      <c r="C85" s="109" t="str">
        <f>IF($A85="","",VLOOKUP($A85,'Annex 2 EHV charges'!$A$11:$O$236,3,0))</f>
        <v>2200040661200  2200040661219</v>
      </c>
      <c r="D85" s="111" t="str">
        <f>IF($A85="","",VLOOKUP($A85,'Annex 2 EHV charges'!$A$11:$O$236,7,0))</f>
        <v>AstraZeneca</v>
      </c>
      <c r="E85" s="121">
        <f>IFERROR(IF(VLOOKUP($A85,'Annex 2 EHV charges'!$A$11:$O$236,8,FALSE)=0,"",VLOOKUP($A85,'Annex 2 EHV charges'!$A$11:$O$236,8,FALSE)),"")</f>
        <v>0.122</v>
      </c>
      <c r="F85" s="122">
        <f>IFERROR(IF(VLOOKUP($A85,'Annex 2 EHV charges'!$A$11:$O$236,9,FALSE)=0,"",VLOOKUP($A85,'Annex 2 EHV charges'!$A$11:$O$236,9,FALSE)),"")</f>
        <v>3552.56</v>
      </c>
      <c r="G85" s="118">
        <f>IFERROR(IF(VLOOKUP($A85,'Annex 2 EHV charges'!$A$11:$O$236,10,FALSE)=0,"",VLOOKUP($A85,'Annex 2 EHV charges'!$A$11:$O$236,10,FALSE)),"")</f>
        <v>2.0699999999999998</v>
      </c>
      <c r="H85" s="118">
        <f>IFERROR(IF(VLOOKUP($A85,'Annex 2 EHV charges'!$A$11:$O$236,10,FALSE)=0,"",VLOOKUP($A85,'Annex 2 EHV charges'!$A$11:$O$236,10,FALSE)),"")</f>
        <v>2.0699999999999998</v>
      </c>
    </row>
    <row r="86" spans="1:8" x14ac:dyDescent="0.2">
      <c r="A86" s="111">
        <f t="array" ref="A86">IFERROR(INDEX('Annex 2 EHV charges'!$A$11:$A$236, MATCH(0, IF(ISBLANK('Annex 2 EHV charges'!$A$11:$A$236),1, COUNTIF(A$10:$A85, 'Annex 2 EHV charges'!$A$11:$A$236)), 0)),"")</f>
        <v>706</v>
      </c>
      <c r="B86" s="111">
        <f>IF($A86="","",VLOOKUP($A86,'Annex 2 EHV charges'!$A$11:$O$236,2,0))</f>
        <v>706</v>
      </c>
      <c r="C86" s="109" t="str">
        <f>IF($A86="","",VLOOKUP($A86,'Annex 2 EHV charges'!$A$11:$O$236,3,0))</f>
        <v>2200040468930</v>
      </c>
      <c r="D86" s="111" t="str">
        <f>IF($A86="","",VLOOKUP($A86,'Annex 2 EHV charges'!$A$11:$O$236,7,0))</f>
        <v>DairyCrestDavidstow</v>
      </c>
      <c r="E86" s="121">
        <f>IFERROR(IF(VLOOKUP($A86,'Annex 2 EHV charges'!$A$11:$O$236,8,FALSE)=0,"",VLOOKUP($A86,'Annex 2 EHV charges'!$A$11:$O$236,8,FALSE)),"")</f>
        <v>5.1379999999999999</v>
      </c>
      <c r="F86" s="122">
        <f>IFERROR(IF(VLOOKUP($A86,'Annex 2 EHV charges'!$A$11:$O$236,9,FALSE)=0,"",VLOOKUP($A86,'Annex 2 EHV charges'!$A$11:$O$236,9,FALSE)),"")</f>
        <v>828.11</v>
      </c>
      <c r="G86" s="118">
        <f>IFERROR(IF(VLOOKUP($A86,'Annex 2 EHV charges'!$A$11:$O$236,10,FALSE)=0,"",VLOOKUP($A86,'Annex 2 EHV charges'!$A$11:$O$236,10,FALSE)),"")</f>
        <v>6.41</v>
      </c>
      <c r="H86" s="118">
        <f>IFERROR(IF(VLOOKUP($A86,'Annex 2 EHV charges'!$A$11:$O$236,10,FALSE)=0,"",VLOOKUP($A86,'Annex 2 EHV charges'!$A$11:$O$236,10,FALSE)),"")</f>
        <v>6.41</v>
      </c>
    </row>
    <row r="87" spans="1:8" x14ac:dyDescent="0.2">
      <c r="A87" s="111">
        <f t="array" ref="A87">IFERROR(INDEX('Annex 2 EHV charges'!$A$11:$A$236, MATCH(0, IF(ISBLANK('Annex 2 EHV charges'!$A$11:$A$236),1, COUNTIF(A$10:$A86, 'Annex 2 EHV charges'!$A$11:$A$236)), 0)),"")</f>
        <v>707</v>
      </c>
      <c r="B87" s="111">
        <f>IF($A87="","",VLOOKUP($A87,'Annex 2 EHV charges'!$A$11:$O$236,2,0))</f>
        <v>707</v>
      </c>
      <c r="C87" s="109" t="str">
        <f>IF($A87="","",VLOOKUP($A87,'Annex 2 EHV charges'!$A$11:$O$236,3,0))</f>
        <v>2200041209970</v>
      </c>
      <c r="D87" s="111" t="str">
        <f>IF($A87="","",VLOOKUP($A87,'Annex 2 EHV charges'!$A$11:$O$236,7,0))</f>
        <v>Hemyock</v>
      </c>
      <c r="E87" s="121">
        <f>IFERROR(IF(VLOOKUP($A87,'Annex 2 EHV charges'!$A$11:$O$236,8,FALSE)=0,"",VLOOKUP($A87,'Annex 2 EHV charges'!$A$11:$O$236,8,FALSE)),"")</f>
        <v>2.15</v>
      </c>
      <c r="F87" s="122">
        <f>IFERROR(IF(VLOOKUP($A87,'Annex 2 EHV charges'!$A$11:$O$236,9,FALSE)=0,"",VLOOKUP($A87,'Annex 2 EHV charges'!$A$11:$O$236,9,FALSE)),"")</f>
        <v>2.75</v>
      </c>
      <c r="G87" s="118">
        <f>IFERROR(IF(VLOOKUP($A87,'Annex 2 EHV charges'!$A$11:$O$236,10,FALSE)=0,"",VLOOKUP($A87,'Annex 2 EHV charges'!$A$11:$O$236,10,FALSE)),"")</f>
        <v>1.66</v>
      </c>
      <c r="H87" s="118">
        <f>IFERROR(IF(VLOOKUP($A87,'Annex 2 EHV charges'!$A$11:$O$236,10,FALSE)=0,"",VLOOKUP($A87,'Annex 2 EHV charges'!$A$11:$O$236,10,FALSE)),"")</f>
        <v>1.66</v>
      </c>
    </row>
    <row r="88" spans="1:8" x14ac:dyDescent="0.2">
      <c r="A88" s="111">
        <f t="array" ref="A88">IFERROR(INDEX('Annex 2 EHV charges'!$A$11:$A$236, MATCH(0, IF(ISBLANK('Annex 2 EHV charges'!$A$11:$A$236),1, COUNTIF(A$10:$A87, 'Annex 2 EHV charges'!$A$11:$A$236)), 0)),"")</f>
        <v>708</v>
      </c>
      <c r="B88" s="111">
        <f>IF($A88="","",VLOOKUP($A88,'Annex 2 EHV charges'!$A$11:$O$236,2,0))</f>
        <v>708</v>
      </c>
      <c r="C88" s="109" t="str">
        <f>IF($A88="","",VLOOKUP($A88,'Annex 2 EHV charges'!$A$11:$O$236,3,0))</f>
        <v>2200030348373</v>
      </c>
      <c r="D88" s="111" t="str">
        <f>IF($A88="","",VLOOKUP($A88,'Annex 2 EHV charges'!$A$11:$O$236,7,0))</f>
        <v>Imerys(Torycombe)</v>
      </c>
      <c r="E88" s="121">
        <f>IFERROR(IF(VLOOKUP($A88,'Annex 2 EHV charges'!$A$11:$O$236,8,FALSE)=0,"",VLOOKUP($A88,'Annex 2 EHV charges'!$A$11:$O$236,8,FALSE)),"")</f>
        <v>4.0830000000000002</v>
      </c>
      <c r="F88" s="122">
        <f>IFERROR(IF(VLOOKUP($A88,'Annex 2 EHV charges'!$A$11:$O$236,9,FALSE)=0,"",VLOOKUP($A88,'Annex 2 EHV charges'!$A$11:$O$236,9,FALSE)),"")</f>
        <v>58.91</v>
      </c>
      <c r="G88" s="118">
        <f>IFERROR(IF(VLOOKUP($A88,'Annex 2 EHV charges'!$A$11:$O$236,10,FALSE)=0,"",VLOOKUP($A88,'Annex 2 EHV charges'!$A$11:$O$236,10,FALSE)),"")</f>
        <v>3.63</v>
      </c>
      <c r="H88" s="118">
        <f>IFERROR(IF(VLOOKUP($A88,'Annex 2 EHV charges'!$A$11:$O$236,10,FALSE)=0,"",VLOOKUP($A88,'Annex 2 EHV charges'!$A$11:$O$236,10,FALSE)),"")</f>
        <v>3.63</v>
      </c>
    </row>
    <row r="89" spans="1:8" ht="25.5" x14ac:dyDescent="0.2">
      <c r="A89" s="111">
        <f t="array" ref="A89">IFERROR(INDEX('Annex 2 EHV charges'!$A$11:$A$236, MATCH(0, IF(ISBLANK('Annex 2 EHV charges'!$A$11:$A$236),1, COUNTIF(A$10:$A88, 'Annex 2 EHV charges'!$A$11:$A$236)), 0)),"")</f>
        <v>709</v>
      </c>
      <c r="B89" s="111">
        <f>IF($A89="","",VLOOKUP($A89,'Annex 2 EHV charges'!$A$11:$O$236,2,0))</f>
        <v>709</v>
      </c>
      <c r="C89" s="109" t="str">
        <f>IF($A89="","",VLOOKUP($A89,'Annex 2 EHV charges'!$A$11:$O$236,3,0))</f>
        <v>2200030346710 2200032196710</v>
      </c>
      <c r="D89" s="111" t="str">
        <f>IF($A89="","",VLOOKUP($A89,'Annex 2 EHV charges'!$A$11:$O$236,7,0))</f>
        <v>Royal United Hospital</v>
      </c>
      <c r="E89" s="121">
        <f>IFERROR(IF(VLOOKUP($A89,'Annex 2 EHV charges'!$A$11:$O$236,8,FALSE)=0,"",VLOOKUP($A89,'Annex 2 EHV charges'!$A$11:$O$236,8,FALSE)),"")</f>
        <v>14.302</v>
      </c>
      <c r="F89" s="122">
        <f>IFERROR(IF(VLOOKUP($A89,'Annex 2 EHV charges'!$A$11:$O$236,9,FALSE)=0,"",VLOOKUP($A89,'Annex 2 EHV charges'!$A$11:$O$236,9,FALSE)),"")</f>
        <v>62.12</v>
      </c>
      <c r="G89" s="118">
        <f>IFERROR(IF(VLOOKUP($A89,'Annex 2 EHV charges'!$A$11:$O$236,10,FALSE)=0,"",VLOOKUP($A89,'Annex 2 EHV charges'!$A$11:$O$236,10,FALSE)),"")</f>
        <v>7.68</v>
      </c>
      <c r="H89" s="118">
        <f>IFERROR(IF(VLOOKUP($A89,'Annex 2 EHV charges'!$A$11:$O$236,10,FALSE)=0,"",VLOOKUP($A89,'Annex 2 EHV charges'!$A$11:$O$236,10,FALSE)),"")</f>
        <v>7.68</v>
      </c>
    </row>
    <row r="90" spans="1:8" x14ac:dyDescent="0.2">
      <c r="A90" s="111">
        <f t="array" ref="A90">IFERROR(INDEX('Annex 2 EHV charges'!$A$11:$A$236, MATCH(0, IF(ISBLANK('Annex 2 EHV charges'!$A$11:$A$236),1, COUNTIF(A$10:$A89, 'Annex 2 EHV charges'!$A$11:$A$236)), 0)),"")</f>
        <v>713</v>
      </c>
      <c r="B90" s="111">
        <f>IF($A90="","",VLOOKUP($A90,'Annex 2 EHV charges'!$A$11:$O$236,2,0))</f>
        <v>713</v>
      </c>
      <c r="C90" s="109">
        <f>IF($A90="","",VLOOKUP($A90,'Annex 2 EHV charges'!$A$11:$O$236,3,0))</f>
        <v>2200042194640</v>
      </c>
      <c r="D90" s="111" t="str">
        <f>IF($A90="","",VLOOKUP($A90,'Annex 2 EHV charges'!$A$11:$O$236,7,0))</f>
        <v>Avonmouth BCC WF 33kV Gen</v>
      </c>
      <c r="E90" s="121">
        <f>IFERROR(IF(VLOOKUP($A90,'Annex 2 EHV charges'!$A$11:$O$236,8,FALSE)=0,"",VLOOKUP($A90,'Annex 2 EHV charges'!$A$11:$O$236,8,FALSE)),"")</f>
        <v>3.4350000000000001</v>
      </c>
      <c r="F90" s="122">
        <f>IFERROR(IF(VLOOKUP($A90,'Annex 2 EHV charges'!$A$11:$O$236,9,FALSE)=0,"",VLOOKUP($A90,'Annex 2 EHV charges'!$A$11:$O$236,9,FALSE)),"")</f>
        <v>11</v>
      </c>
      <c r="G90" s="118">
        <f>IFERROR(IF(VLOOKUP($A90,'Annex 2 EHV charges'!$A$11:$O$236,10,FALSE)=0,"",VLOOKUP($A90,'Annex 2 EHV charges'!$A$11:$O$236,10,FALSE)),"")</f>
        <v>2.5099999999999998</v>
      </c>
      <c r="H90" s="118">
        <f>IFERROR(IF(VLOOKUP($A90,'Annex 2 EHV charges'!$A$11:$O$236,10,FALSE)=0,"",VLOOKUP($A90,'Annex 2 EHV charges'!$A$11:$O$236,10,FALSE)),"")</f>
        <v>2.5099999999999998</v>
      </c>
    </row>
    <row r="91" spans="1:8" x14ac:dyDescent="0.2">
      <c r="A91" s="111">
        <f t="array" ref="A91">IFERROR(INDEX('Annex 2 EHV charges'!$A$11:$A$236, MATCH(0, IF(ISBLANK('Annex 2 EHV charges'!$A$11:$A$236),1, COUNTIF(A$10:$A90, 'Annex 2 EHV charges'!$A$11:$A$236)), 0)),"")</f>
        <v>714</v>
      </c>
      <c r="B91" s="111">
        <f>IF($A91="","",VLOOKUP($A91,'Annex 2 EHV charges'!$A$11:$O$236,2,0))</f>
        <v>714</v>
      </c>
      <c r="C91" s="109" t="str">
        <f>IF($A91="","",VLOOKUP($A91,'Annex 2 EHV charges'!$A$11:$O$236,3,0))</f>
        <v>2200042108127</v>
      </c>
      <c r="D91" s="111" t="str">
        <f>IF($A91="","",VLOOKUP($A91,'Annex 2 EHV charges'!$A$11:$O$236,7,0))</f>
        <v>Bodiniel PV Park 33kV Gen</v>
      </c>
      <c r="E91" s="121">
        <f>IFERROR(IF(VLOOKUP($A91,'Annex 2 EHV charges'!$A$11:$O$236,8,FALSE)=0,"",VLOOKUP($A91,'Annex 2 EHV charges'!$A$11:$O$236,8,FALSE)),"")</f>
        <v>1.8420000000000001</v>
      </c>
      <c r="F91" s="122">
        <f>IFERROR(IF(VLOOKUP($A91,'Annex 2 EHV charges'!$A$11:$O$236,9,FALSE)=0,"",VLOOKUP($A91,'Annex 2 EHV charges'!$A$11:$O$236,9,FALSE)),"")</f>
        <v>2.4700000000000002</v>
      </c>
      <c r="G91" s="118">
        <f>IFERROR(IF(VLOOKUP($A91,'Annex 2 EHV charges'!$A$11:$O$236,10,FALSE)=0,"",VLOOKUP($A91,'Annex 2 EHV charges'!$A$11:$O$236,10,FALSE)),"")</f>
        <v>3.34</v>
      </c>
      <c r="H91" s="118">
        <f>IFERROR(IF(VLOOKUP($A91,'Annex 2 EHV charges'!$A$11:$O$236,10,FALSE)=0,"",VLOOKUP($A91,'Annex 2 EHV charges'!$A$11:$O$236,10,FALSE)),"")</f>
        <v>3.34</v>
      </c>
    </row>
    <row r="92" spans="1:8" x14ac:dyDescent="0.2">
      <c r="A92" s="111">
        <f t="array" ref="A92">IFERROR(INDEX('Annex 2 EHV charges'!$A$11:$A$236, MATCH(0, IF(ISBLANK('Annex 2 EHV charges'!$A$11:$A$236),1, COUNTIF(A$10:$A91, 'Annex 2 EHV charges'!$A$11:$A$236)), 0)),"")</f>
        <v>715</v>
      </c>
      <c r="B92" s="111">
        <f>IF($A92="","",VLOOKUP($A92,'Annex 2 EHV charges'!$A$11:$O$236,2,0))</f>
        <v>715</v>
      </c>
      <c r="C92" s="109" t="str">
        <f>IF($A92="","",VLOOKUP($A92,'Annex 2 EHV charges'!$A$11:$O$236,3,0))</f>
        <v>2200042279791</v>
      </c>
      <c r="D92" s="111" t="str">
        <f>IF($A92="","",VLOOKUP($A92,'Annex 2 EHV charges'!$A$11:$O$236,7,0))</f>
        <v>Garlenick WF 33kV</v>
      </c>
      <c r="E92" s="121">
        <f>IFERROR(IF(VLOOKUP($A92,'Annex 2 EHV charges'!$A$11:$O$236,8,FALSE)=0,"",VLOOKUP($A92,'Annex 2 EHV charges'!$A$11:$O$236,8,FALSE)),"")</f>
        <v>1.6519999999999999</v>
      </c>
      <c r="F92" s="122">
        <f>IFERROR(IF(VLOOKUP($A92,'Annex 2 EHV charges'!$A$11:$O$236,9,FALSE)=0,"",VLOOKUP($A92,'Annex 2 EHV charges'!$A$11:$O$236,9,FALSE)),"")</f>
        <v>43.62</v>
      </c>
      <c r="G92" s="118">
        <f>IFERROR(IF(VLOOKUP($A92,'Annex 2 EHV charges'!$A$11:$O$236,10,FALSE)=0,"",VLOOKUP($A92,'Annex 2 EHV charges'!$A$11:$O$236,10,FALSE)),"")</f>
        <v>2.1800000000000002</v>
      </c>
      <c r="H92" s="118">
        <f>IFERROR(IF(VLOOKUP($A92,'Annex 2 EHV charges'!$A$11:$O$236,10,FALSE)=0,"",VLOOKUP($A92,'Annex 2 EHV charges'!$A$11:$O$236,10,FALSE)),"")</f>
        <v>2.1800000000000002</v>
      </c>
    </row>
    <row r="93" spans="1:8" x14ac:dyDescent="0.2">
      <c r="A93" s="111">
        <f t="array" ref="A93">IFERROR(INDEX('Annex 2 EHV charges'!$A$11:$A$236, MATCH(0, IF(ISBLANK('Annex 2 EHV charges'!$A$11:$A$236),1, COUNTIF(A$10:$A92, 'Annex 2 EHV charges'!$A$11:$A$236)), 0)),"")</f>
        <v>716</v>
      </c>
      <c r="B93" s="111">
        <f>IF($A93="","",VLOOKUP($A93,'Annex 2 EHV charges'!$A$11:$O$236,2,0))</f>
        <v>716</v>
      </c>
      <c r="C93" s="109" t="str">
        <f>IF($A93="","",VLOOKUP($A93,'Annex 2 EHV charges'!$A$11:$O$236,3,0))</f>
        <v>2200042165037</v>
      </c>
      <c r="D93" s="111" t="str">
        <f>IF($A93="","",VLOOKUP($A93,'Annex 2 EHV charges'!$A$11:$O$236,7,0))</f>
        <v>Warleigh Barton PV 33kV Gen</v>
      </c>
      <c r="E93" s="121">
        <f>IFERROR(IF(VLOOKUP($A93,'Annex 2 EHV charges'!$A$11:$O$236,8,FALSE)=0,"",VLOOKUP($A93,'Annex 2 EHV charges'!$A$11:$O$236,8,FALSE)),"")</f>
        <v>0.55500000000000005</v>
      </c>
      <c r="F93" s="122">
        <f>IFERROR(IF(VLOOKUP($A93,'Annex 2 EHV charges'!$A$11:$O$236,9,FALSE)=0,"",VLOOKUP($A93,'Annex 2 EHV charges'!$A$11:$O$236,9,FALSE)),"")</f>
        <v>2.38</v>
      </c>
      <c r="G93" s="118">
        <f>IFERROR(IF(VLOOKUP($A93,'Annex 2 EHV charges'!$A$11:$O$236,10,FALSE)=0,"",VLOOKUP($A93,'Annex 2 EHV charges'!$A$11:$O$236,10,FALSE)),"")</f>
        <v>2.48</v>
      </c>
      <c r="H93" s="118">
        <f>IFERROR(IF(VLOOKUP($A93,'Annex 2 EHV charges'!$A$11:$O$236,10,FALSE)=0,"",VLOOKUP($A93,'Annex 2 EHV charges'!$A$11:$O$236,10,FALSE)),"")</f>
        <v>2.48</v>
      </c>
    </row>
    <row r="94" spans="1:8" x14ac:dyDescent="0.2">
      <c r="A94" s="111">
        <f t="array" ref="A94">IFERROR(INDEX('Annex 2 EHV charges'!$A$11:$A$236, MATCH(0, IF(ISBLANK('Annex 2 EHV charges'!$A$11:$A$236),1, COUNTIF(A$10:$A93, 'Annex 2 EHV charges'!$A$11:$A$236)), 0)),"")</f>
        <v>717</v>
      </c>
      <c r="B94" s="111">
        <f>IF($A94="","",VLOOKUP($A94,'Annex 2 EHV charges'!$A$11:$O$236,2,0))</f>
        <v>717</v>
      </c>
      <c r="C94" s="109" t="str">
        <f>IF($A94="","",VLOOKUP($A94,'Annex 2 EHV charges'!$A$11:$O$236,3,0))</f>
        <v>2200042171449</v>
      </c>
      <c r="D94" s="111" t="str">
        <f>IF($A94="","",VLOOKUP($A94,'Annex 2 EHV charges'!$A$11:$O$236,7,0))</f>
        <v>Winnards Perch PV 33kV Gen</v>
      </c>
      <c r="E94" s="121">
        <f>IFERROR(IF(VLOOKUP($A94,'Annex 2 EHV charges'!$A$11:$O$236,8,FALSE)=0,"",VLOOKUP($A94,'Annex 2 EHV charges'!$A$11:$O$236,8,FALSE)),"")</f>
        <v>0.55300000000000005</v>
      </c>
      <c r="F94" s="122">
        <f>IFERROR(IF(VLOOKUP($A94,'Annex 2 EHV charges'!$A$11:$O$236,9,FALSE)=0,"",VLOOKUP($A94,'Annex 2 EHV charges'!$A$11:$O$236,9,FALSE)),"")</f>
        <v>3.35</v>
      </c>
      <c r="G94" s="118">
        <f>IFERROR(IF(VLOOKUP($A94,'Annex 2 EHV charges'!$A$11:$O$236,10,FALSE)=0,"",VLOOKUP($A94,'Annex 2 EHV charges'!$A$11:$O$236,10,FALSE)),"")</f>
        <v>2.52</v>
      </c>
      <c r="H94" s="118">
        <f>IFERROR(IF(VLOOKUP($A94,'Annex 2 EHV charges'!$A$11:$O$236,10,FALSE)=0,"",VLOOKUP($A94,'Annex 2 EHV charges'!$A$11:$O$236,10,FALSE)),"")</f>
        <v>2.52</v>
      </c>
    </row>
    <row r="95" spans="1:8" ht="76.5" x14ac:dyDescent="0.2">
      <c r="A95" s="111">
        <f t="array" ref="A95">IFERROR(INDEX('Annex 2 EHV charges'!$A$11:$A$236, MATCH(0, IF(ISBLANK('Annex 2 EHV charges'!$A$11:$A$236),1, COUNTIF(A$10:$A94, 'Annex 2 EHV charges'!$A$11:$A$236)), 0)),"")</f>
        <v>720</v>
      </c>
      <c r="B95" s="111">
        <f>IF($A95="","",VLOOKUP($A95,'Annex 2 EHV charges'!$A$11:$O$236,2,0))</f>
        <v>720</v>
      </c>
      <c r="C95" s="109" t="str">
        <f>IF($A95="","",VLOOKUP($A95,'Annex 2 EHV charges'!$A$11:$O$236,3,0))</f>
        <v>2200030348986
2200032178340
2200032178368
2200032178377
2200041226558
2200041226567</v>
      </c>
      <c r="D95" s="111" t="str">
        <f>IF($A95="","",VLOOKUP($A95,'Annex 2 EHV charges'!$A$11:$O$236,7,0))</f>
        <v>Airbus UK Ltd</v>
      </c>
      <c r="E95" s="121">
        <f>IFERROR(IF(VLOOKUP($A95,'Annex 2 EHV charges'!$A$11:$O$236,8,FALSE)=0,"",VLOOKUP($A95,'Annex 2 EHV charges'!$A$11:$O$236,8,FALSE)),"")</f>
        <v>1.919</v>
      </c>
      <c r="F95" s="122">
        <f>IFERROR(IF(VLOOKUP($A95,'Annex 2 EHV charges'!$A$11:$O$236,9,FALSE)=0,"",VLOOKUP($A95,'Annex 2 EHV charges'!$A$11:$O$236,9,FALSE)),"")</f>
        <v>216.28</v>
      </c>
      <c r="G95" s="118">
        <f>IFERROR(IF(VLOOKUP($A95,'Annex 2 EHV charges'!$A$11:$O$236,10,FALSE)=0,"",VLOOKUP($A95,'Annex 2 EHV charges'!$A$11:$O$236,10,FALSE)),"")</f>
        <v>3.41</v>
      </c>
      <c r="H95" s="118">
        <f>IFERROR(IF(VLOOKUP($A95,'Annex 2 EHV charges'!$A$11:$O$236,10,FALSE)=0,"",VLOOKUP($A95,'Annex 2 EHV charges'!$A$11:$O$236,10,FALSE)),"")</f>
        <v>3.41</v>
      </c>
    </row>
    <row r="96" spans="1:8" x14ac:dyDescent="0.2">
      <c r="A96" s="111">
        <f t="array" ref="A96">IFERROR(INDEX('Annex 2 EHV charges'!$A$11:$A$236, MATCH(0, IF(ISBLANK('Annex 2 EHV charges'!$A$11:$A$236),1, COUNTIF(A$10:$A95, 'Annex 2 EHV charges'!$A$11:$A$236)), 0)),"")</f>
        <v>750</v>
      </c>
      <c r="B96" s="111">
        <f>IF($A96="","",VLOOKUP($A96,'Annex 2 EHV charges'!$A$11:$O$236,2,0))</f>
        <v>750</v>
      </c>
      <c r="C96" s="109">
        <f>IF($A96="","",VLOOKUP($A96,'Annex 2 EHV charges'!$A$11:$O$236,3,0))</f>
        <v>2200032138124</v>
      </c>
      <c r="D96" s="111" t="str">
        <f>IF($A96="","",VLOOKUP($A96,'Annex 2 EHV charges'!$A$11:$O$236,7,0))</f>
        <v>RR Power Development</v>
      </c>
      <c r="E96" s="121" t="str">
        <f>IFERROR(IF(VLOOKUP($A96,'Annex 2 EHV charges'!$A$11:$O$236,8,FALSE)=0,"",VLOOKUP($A96,'Annex 2 EHV charges'!$A$11:$O$236,8,FALSE)),"")</f>
        <v/>
      </c>
      <c r="F96" s="122">
        <f>IFERROR(IF(VLOOKUP($A96,'Annex 2 EHV charges'!$A$11:$O$236,9,FALSE)=0,"",VLOOKUP($A96,'Annex 2 EHV charges'!$A$11:$O$236,9,FALSE)),"")</f>
        <v>1564.13</v>
      </c>
      <c r="G96" s="118">
        <f>IFERROR(IF(VLOOKUP($A96,'Annex 2 EHV charges'!$A$11:$O$236,10,FALSE)=0,"",VLOOKUP($A96,'Annex 2 EHV charges'!$A$11:$O$236,10,FALSE)),"")</f>
        <v>2.25</v>
      </c>
      <c r="H96" s="118">
        <f>IFERROR(IF(VLOOKUP($A96,'Annex 2 EHV charges'!$A$11:$O$236,10,FALSE)=0,"",VLOOKUP($A96,'Annex 2 EHV charges'!$A$11:$O$236,10,FALSE)),"")</f>
        <v>2.25</v>
      </c>
    </row>
    <row r="97" spans="1:8" x14ac:dyDescent="0.2">
      <c r="A97" s="111">
        <f t="array" ref="A97">IFERROR(INDEX('Annex 2 EHV charges'!$A$11:$A$236, MATCH(0, IF(ISBLANK('Annex 2 EHV charges'!$A$11:$A$236),1, COUNTIF(A$10:$A96, 'Annex 2 EHV charges'!$A$11:$A$236)), 0)),"")</f>
        <v>759</v>
      </c>
      <c r="B97" s="111">
        <f>IF($A97="","",VLOOKUP($A97,'Annex 2 EHV charges'!$A$11:$O$236,2,0))</f>
        <v>759</v>
      </c>
      <c r="C97" s="109" t="str">
        <f>IF($A97="","",VLOOKUP($A97,'Annex 2 EHV charges'!$A$11:$O$236,3,0))</f>
        <v>2200041527904</v>
      </c>
      <c r="D97" s="111" t="str">
        <f>IF($A97="","",VLOOKUP($A97,'Annex 2 EHV charges'!$A$11:$O$236,7,0))</f>
        <v>Langage</v>
      </c>
      <c r="E97" s="121">
        <f>IFERROR(IF(VLOOKUP($A97,'Annex 2 EHV charges'!$A$11:$O$236,8,FALSE)=0,"",VLOOKUP($A97,'Annex 2 EHV charges'!$A$11:$O$236,8,FALSE)),"")</f>
        <v>3.714</v>
      </c>
      <c r="F97" s="122">
        <f>IFERROR(IF(VLOOKUP($A97,'Annex 2 EHV charges'!$A$11:$O$236,9,FALSE)=0,"",VLOOKUP($A97,'Annex 2 EHV charges'!$A$11:$O$236,9,FALSE)),"")</f>
        <v>458.84</v>
      </c>
      <c r="G97" s="118">
        <f>IFERROR(IF(VLOOKUP($A97,'Annex 2 EHV charges'!$A$11:$O$236,10,FALSE)=0,"",VLOOKUP($A97,'Annex 2 EHV charges'!$A$11:$O$236,10,FALSE)),"")</f>
        <v>1.45</v>
      </c>
      <c r="H97" s="118">
        <f>IFERROR(IF(VLOOKUP($A97,'Annex 2 EHV charges'!$A$11:$O$236,10,FALSE)=0,"",VLOOKUP($A97,'Annex 2 EHV charges'!$A$11:$O$236,10,FALSE)),"")</f>
        <v>1.45</v>
      </c>
    </row>
    <row r="98" spans="1:8" x14ac:dyDescent="0.2">
      <c r="A98" s="111">
        <f t="array" ref="A98">IFERROR(INDEX('Annex 2 EHV charges'!$A$11:$A$236, MATCH(0, IF(ISBLANK('Annex 2 EHV charges'!$A$11:$A$236),1, COUNTIF(A$10:$A97, 'Annex 2 EHV charges'!$A$11:$A$236)), 0)),"")</f>
        <v>797</v>
      </c>
      <c r="B98" s="111">
        <f>IF($A98="","",VLOOKUP($A98,'Annex 2 EHV charges'!$A$11:$O$236,2,0))</f>
        <v>797</v>
      </c>
      <c r="C98" s="109" t="str">
        <f>IF($A98="","",VLOOKUP($A98,'Annex 2 EHV charges'!$A$11:$O$236,3,0))</f>
        <v>2200030348452</v>
      </c>
      <c r="D98" s="111" t="str">
        <f>IF($A98="","",VLOOKUP($A98,'Annex 2 EHV charges'!$A$11:$O$236,7,0))</f>
        <v>Imerys5(Drinnick)</v>
      </c>
      <c r="E98" s="121">
        <f>IFERROR(IF(VLOOKUP($A98,'Annex 2 EHV charges'!$A$11:$O$236,8,FALSE)=0,"",VLOOKUP($A98,'Annex 2 EHV charges'!$A$11:$O$236,8,FALSE)),"")</f>
        <v>2.3180000000000001</v>
      </c>
      <c r="F98" s="122">
        <f>IFERROR(IF(VLOOKUP($A98,'Annex 2 EHV charges'!$A$11:$O$236,9,FALSE)=0,"",VLOOKUP($A98,'Annex 2 EHV charges'!$A$11:$O$236,9,FALSE)),"")</f>
        <v>151.62</v>
      </c>
      <c r="G98" s="118">
        <f>IFERROR(IF(VLOOKUP($A98,'Annex 2 EHV charges'!$A$11:$O$236,10,FALSE)=0,"",VLOOKUP($A98,'Annex 2 EHV charges'!$A$11:$O$236,10,FALSE)),"")</f>
        <v>3.22</v>
      </c>
      <c r="H98" s="118">
        <f>IFERROR(IF(VLOOKUP($A98,'Annex 2 EHV charges'!$A$11:$O$236,10,FALSE)=0,"",VLOOKUP($A98,'Annex 2 EHV charges'!$A$11:$O$236,10,FALSE)),"")</f>
        <v>3.22</v>
      </c>
    </row>
    <row r="99" spans="1:8" x14ac:dyDescent="0.2">
      <c r="A99" s="111">
        <f t="array" ref="A99">IFERROR(INDEX('Annex 2 EHV charges'!$A$11:$A$236, MATCH(0, IF(ISBLANK('Annex 2 EHV charges'!$A$11:$A$236),1, COUNTIF(A$10:$A98, 'Annex 2 EHV charges'!$A$11:$A$236)), 0)),"")</f>
        <v>798</v>
      </c>
      <c r="B99" s="111">
        <f>IF($A99="","",VLOOKUP($A99,'Annex 2 EHV charges'!$A$11:$O$236,2,0))</f>
        <v>798</v>
      </c>
      <c r="C99" s="109" t="str">
        <f>IF($A99="","",VLOOKUP($A99,'Annex 2 EHV charges'!$A$11:$O$236,3,0))</f>
        <v>2200030348382</v>
      </c>
      <c r="D99" s="111" t="str">
        <f>IF($A99="","",VLOOKUP($A99,'Annex 2 EHV charges'!$A$11:$O$236,7,0))</f>
        <v>Imerys4(Bugle)</v>
      </c>
      <c r="E99" s="121">
        <f>IFERROR(IF(VLOOKUP($A99,'Annex 2 EHV charges'!$A$11:$O$236,8,FALSE)=0,"",VLOOKUP($A99,'Annex 2 EHV charges'!$A$11:$O$236,8,FALSE)),"")</f>
        <v>1.9390000000000001</v>
      </c>
      <c r="F99" s="122">
        <f>IFERROR(IF(VLOOKUP($A99,'Annex 2 EHV charges'!$A$11:$O$236,9,FALSE)=0,"",VLOOKUP($A99,'Annex 2 EHV charges'!$A$11:$O$236,9,FALSE)),"")</f>
        <v>116.91</v>
      </c>
      <c r="G99" s="118">
        <f>IFERROR(IF(VLOOKUP($A99,'Annex 2 EHV charges'!$A$11:$O$236,10,FALSE)=0,"",VLOOKUP($A99,'Annex 2 EHV charges'!$A$11:$O$236,10,FALSE)),"")</f>
        <v>1.82</v>
      </c>
      <c r="H99" s="118">
        <f>IFERROR(IF(VLOOKUP($A99,'Annex 2 EHV charges'!$A$11:$O$236,10,FALSE)=0,"",VLOOKUP($A99,'Annex 2 EHV charges'!$A$11:$O$236,10,FALSE)),"")</f>
        <v>1.82</v>
      </c>
    </row>
    <row r="100" spans="1:8" x14ac:dyDescent="0.2">
      <c r="A100" s="111">
        <f t="array" ref="A100">IFERROR(INDEX('Annex 2 EHV charges'!$A$11:$A$236, MATCH(0, IF(ISBLANK('Annex 2 EHV charges'!$A$11:$A$236),1, COUNTIF(A$10:$A99, 'Annex 2 EHV charges'!$A$11:$A$236)), 0)),"")</f>
        <v>799</v>
      </c>
      <c r="B100" s="111">
        <f>IF($A100="","",VLOOKUP($A100,'Annex 2 EHV charges'!$A$11:$O$236,2,0))</f>
        <v>799</v>
      </c>
      <c r="C100" s="109" t="str">
        <f>IF($A100="","",VLOOKUP($A100,'Annex 2 EHV charges'!$A$11:$O$236,3,0))</f>
        <v>2200032010879</v>
      </c>
      <c r="D100" s="111" t="str">
        <f>IF($A100="","",VLOOKUP($A100,'Annex 2 EHV charges'!$A$11:$O$236,7,0))</f>
        <v>Imerys3(Trebal)</v>
      </c>
      <c r="E100" s="121">
        <f>IFERROR(IF(VLOOKUP($A100,'Annex 2 EHV charges'!$A$11:$O$236,8,FALSE)=0,"",VLOOKUP($A100,'Annex 2 EHV charges'!$A$11:$O$236,8,FALSE)),"")</f>
        <v>1.8440000000000001</v>
      </c>
      <c r="F100" s="122">
        <f>IFERROR(IF(VLOOKUP($A100,'Annex 2 EHV charges'!$A$11:$O$236,9,FALSE)=0,"",VLOOKUP($A100,'Annex 2 EHV charges'!$A$11:$O$236,9,FALSE)),"")</f>
        <v>749.14</v>
      </c>
      <c r="G100" s="118">
        <f>IFERROR(IF(VLOOKUP($A100,'Annex 2 EHV charges'!$A$11:$O$236,10,FALSE)=0,"",VLOOKUP($A100,'Annex 2 EHV charges'!$A$11:$O$236,10,FALSE)),"")</f>
        <v>1.86</v>
      </c>
      <c r="H100" s="118">
        <f>IFERROR(IF(VLOOKUP($A100,'Annex 2 EHV charges'!$A$11:$O$236,10,FALSE)=0,"",VLOOKUP($A100,'Annex 2 EHV charges'!$A$11:$O$236,10,FALSE)),"")</f>
        <v>1.86</v>
      </c>
    </row>
    <row r="101" spans="1:8" x14ac:dyDescent="0.2">
      <c r="A101" s="111">
        <f t="array" ref="A101">IFERROR(INDEX('Annex 2 EHV charges'!$A$11:$A$236, MATCH(0, IF(ISBLANK('Annex 2 EHV charges'!$A$11:$A$236),1, COUNTIF(A$10:$A100, 'Annex 2 EHV charges'!$A$11:$A$236)), 0)),"")</f>
        <v>800</v>
      </c>
      <c r="B101" s="111">
        <f>IF($A101="","",VLOOKUP($A101,'Annex 2 EHV charges'!$A$11:$O$236,2,0))</f>
        <v>800</v>
      </c>
      <c r="C101" s="109" t="str">
        <f>IF($A101="","",VLOOKUP($A101,'Annex 2 EHV charges'!$A$11:$O$236,3,0))</f>
        <v>2200030348666</v>
      </c>
      <c r="D101" s="111" t="str">
        <f>IF($A101="","",VLOOKUP($A101,'Annex 2 EHV charges'!$A$11:$O$236,7,0))</f>
        <v>Imerys6(Par)</v>
      </c>
      <c r="E101" s="121">
        <f>IFERROR(IF(VLOOKUP($A101,'Annex 2 EHV charges'!$A$11:$O$236,8,FALSE)=0,"",VLOOKUP($A101,'Annex 2 EHV charges'!$A$11:$O$236,8,FALSE)),"")</f>
        <v>2.2490000000000001</v>
      </c>
      <c r="F101" s="122">
        <f>IFERROR(IF(VLOOKUP($A101,'Annex 2 EHV charges'!$A$11:$O$236,9,FALSE)=0,"",VLOOKUP($A101,'Annex 2 EHV charges'!$A$11:$O$236,9,FALSE)),"")</f>
        <v>86.51</v>
      </c>
      <c r="G101" s="118">
        <f>IFERROR(IF(VLOOKUP($A101,'Annex 2 EHV charges'!$A$11:$O$236,10,FALSE)=0,"",VLOOKUP($A101,'Annex 2 EHV charges'!$A$11:$O$236,10,FALSE)),"")</f>
        <v>1.69</v>
      </c>
      <c r="H101" s="118">
        <f>IFERROR(IF(VLOOKUP($A101,'Annex 2 EHV charges'!$A$11:$O$236,10,FALSE)=0,"",VLOOKUP($A101,'Annex 2 EHV charges'!$A$11:$O$236,10,FALSE)),"")</f>
        <v>1.69</v>
      </c>
    </row>
    <row r="102" spans="1:8" x14ac:dyDescent="0.2">
      <c r="A102" s="111">
        <f t="array" ref="A102">IFERROR(INDEX('Annex 2 EHV charges'!$A$11:$A$236, MATCH(0, IF(ISBLANK('Annex 2 EHV charges'!$A$11:$A$236),1, COUNTIF(A$10:$A101, 'Annex 2 EHV charges'!$A$11:$A$236)), 0)),"")</f>
        <v>805</v>
      </c>
      <c r="B102" s="111">
        <f>IF($A102="","",VLOOKUP($A102,'Annex 2 EHV charges'!$A$11:$O$236,2,0))</f>
        <v>805</v>
      </c>
      <c r="C102" s="109" t="str">
        <f>IF($A102="","",VLOOKUP($A102,'Annex 2 EHV charges'!$A$11:$O$236,3,0))</f>
        <v>2200030349242</v>
      </c>
      <c r="D102" s="111" t="str">
        <f>IF($A102="","",VLOOKUP($A102,'Annex 2 EHV charges'!$A$11:$O$236,7,0))</f>
        <v>DML - North</v>
      </c>
      <c r="E102" s="121" t="str">
        <f>IFERROR(IF(VLOOKUP($A102,'Annex 2 EHV charges'!$A$11:$O$236,8,FALSE)=0,"",VLOOKUP($A102,'Annex 2 EHV charges'!$A$11:$O$236,8,FALSE)),"")</f>
        <v/>
      </c>
      <c r="F102" s="122">
        <f>IFERROR(IF(VLOOKUP($A102,'Annex 2 EHV charges'!$A$11:$O$236,9,FALSE)=0,"",VLOOKUP($A102,'Annex 2 EHV charges'!$A$11:$O$236,9,FALSE)),"")</f>
        <v>5846.58</v>
      </c>
      <c r="G102" s="118">
        <f>IFERROR(IF(VLOOKUP($A102,'Annex 2 EHV charges'!$A$11:$O$236,10,FALSE)=0,"",VLOOKUP($A102,'Annex 2 EHV charges'!$A$11:$O$236,10,FALSE)),"")</f>
        <v>4.5</v>
      </c>
      <c r="H102" s="118">
        <f>IFERROR(IF(VLOOKUP($A102,'Annex 2 EHV charges'!$A$11:$O$236,10,FALSE)=0,"",VLOOKUP($A102,'Annex 2 EHV charges'!$A$11:$O$236,10,FALSE)),"")</f>
        <v>4.5</v>
      </c>
    </row>
    <row r="103" spans="1:8" x14ac:dyDescent="0.2">
      <c r="A103" s="111">
        <f t="array" ref="A103">IFERROR(INDEX('Annex 2 EHV charges'!$A$11:$A$236, MATCH(0, IF(ISBLANK('Annex 2 EHV charges'!$A$11:$A$236),1, COUNTIF(A$10:$A102, 'Annex 2 EHV charges'!$A$11:$A$236)), 0)),"")</f>
        <v>810</v>
      </c>
      <c r="B103" s="111">
        <f>IF($A103="","",VLOOKUP($A103,'Annex 2 EHV charges'!$A$11:$O$236,2,0))</f>
        <v>810</v>
      </c>
      <c r="C103" s="109" t="str">
        <f>IF($A103="","",VLOOKUP($A103,'Annex 2 EHV charges'!$A$11:$O$236,3,0))</f>
        <v>2200042163484</v>
      </c>
      <c r="D103" s="111" t="str">
        <f>IF($A103="","",VLOOKUP($A103,'Annex 2 EHV charges'!$A$11:$O$236,7,0))</f>
        <v>Marley Thatch PV</v>
      </c>
      <c r="E103" s="121">
        <f>IFERROR(IF(VLOOKUP($A103,'Annex 2 EHV charges'!$A$11:$O$236,8,FALSE)=0,"",VLOOKUP($A103,'Annex 2 EHV charges'!$A$11:$O$236,8,FALSE)),"")</f>
        <v>3.7210000000000001</v>
      </c>
      <c r="F103" s="122">
        <f>IFERROR(IF(VLOOKUP($A103,'Annex 2 EHV charges'!$A$11:$O$236,9,FALSE)=0,"",VLOOKUP($A103,'Annex 2 EHV charges'!$A$11:$O$236,9,FALSE)),"")</f>
        <v>1.96</v>
      </c>
      <c r="G103" s="118">
        <f>IFERROR(IF(VLOOKUP($A103,'Annex 2 EHV charges'!$A$11:$O$236,10,FALSE)=0,"",VLOOKUP($A103,'Annex 2 EHV charges'!$A$11:$O$236,10,FALSE)),"")</f>
        <v>3.13</v>
      </c>
      <c r="H103" s="118">
        <f>IFERROR(IF(VLOOKUP($A103,'Annex 2 EHV charges'!$A$11:$O$236,10,FALSE)=0,"",VLOOKUP($A103,'Annex 2 EHV charges'!$A$11:$O$236,10,FALSE)),"")</f>
        <v>3.13</v>
      </c>
    </row>
    <row r="104" spans="1:8" ht="38.25" x14ac:dyDescent="0.2">
      <c r="A104" s="111">
        <f t="array" ref="A104">IFERROR(INDEX('Annex 2 EHV charges'!$A$11:$A$236, MATCH(0, IF(ISBLANK('Annex 2 EHV charges'!$A$11:$A$236),1, COUNTIF(A$10:$A103, 'Annex 2 EHV charges'!$A$11:$A$236)), 0)),"")</f>
        <v>811</v>
      </c>
      <c r="B104" s="111">
        <f>IF($A104="","",VLOOKUP($A104,'Annex 2 EHV charges'!$A$11:$O$236,2,0))</f>
        <v>811</v>
      </c>
      <c r="C104" s="109" t="str">
        <f>IF($A104="","",VLOOKUP($A104,'Annex 2 EHV charges'!$A$11:$O$236,3,0))</f>
        <v>2200041648681
2200042093766
2200041648690</v>
      </c>
      <c r="D104" s="111" t="str">
        <f>IF($A104="","",VLOOKUP($A104,'Annex 2 EHV charges'!$A$11:$O$236,7,0))</f>
        <v>Bristol Royal Infirmary</v>
      </c>
      <c r="E104" s="121">
        <f>IFERROR(IF(VLOOKUP($A104,'Annex 2 EHV charges'!$A$11:$O$236,8,FALSE)=0,"",VLOOKUP($A104,'Annex 2 EHV charges'!$A$11:$O$236,8,FALSE)),"")</f>
        <v>0.93200000000000005</v>
      </c>
      <c r="F104" s="122">
        <f>IFERROR(IF(VLOOKUP($A104,'Annex 2 EHV charges'!$A$11:$O$236,9,FALSE)=0,"",VLOOKUP($A104,'Annex 2 EHV charges'!$A$11:$O$236,9,FALSE)),"")</f>
        <v>93.78</v>
      </c>
      <c r="G104" s="118">
        <f>IFERROR(IF(VLOOKUP($A104,'Annex 2 EHV charges'!$A$11:$O$236,10,FALSE)=0,"",VLOOKUP($A104,'Annex 2 EHV charges'!$A$11:$O$236,10,FALSE)),"")</f>
        <v>4.67</v>
      </c>
      <c r="H104" s="118">
        <f>IFERROR(IF(VLOOKUP($A104,'Annex 2 EHV charges'!$A$11:$O$236,10,FALSE)=0,"",VLOOKUP($A104,'Annex 2 EHV charges'!$A$11:$O$236,10,FALSE)),"")</f>
        <v>4.67</v>
      </c>
    </row>
    <row r="105" spans="1:8" ht="38.25" x14ac:dyDescent="0.2">
      <c r="A105" s="111">
        <f t="array" ref="A105">IFERROR(INDEX('Annex 2 EHV charges'!$A$11:$A$236, MATCH(0, IF(ISBLANK('Annex 2 EHV charges'!$A$11:$A$236),1, COUNTIF(A$10:$A104, 'Annex 2 EHV charges'!$A$11:$A$236)), 0)),"")</f>
        <v>812</v>
      </c>
      <c r="B105" s="111">
        <f>IF($A105="","",VLOOKUP($A105,'Annex 2 EHV charges'!$A$11:$O$236,2,0))</f>
        <v>812</v>
      </c>
      <c r="C105" s="109" t="str">
        <f>IF($A105="","",VLOOKUP($A105,'Annex 2 EHV charges'!$A$11:$O$236,3,0))</f>
        <v>2200042276141 2200042276132 2200042276123</v>
      </c>
      <c r="D105" s="111" t="str">
        <f>IF($A105="","",VLOOKUP($A105,'Annex 2 EHV charges'!$A$11:$O$236,7,0))</f>
        <v>Bristol University</v>
      </c>
      <c r="E105" s="121">
        <f>IFERROR(IF(VLOOKUP($A105,'Annex 2 EHV charges'!$A$11:$O$236,8,FALSE)=0,"",VLOOKUP($A105,'Annex 2 EHV charges'!$A$11:$O$236,8,FALSE)),"")</f>
        <v>0.93200000000000005</v>
      </c>
      <c r="F105" s="122">
        <f>IFERROR(IF(VLOOKUP($A105,'Annex 2 EHV charges'!$A$11:$O$236,9,FALSE)=0,"",VLOOKUP($A105,'Annex 2 EHV charges'!$A$11:$O$236,9,FALSE)),"")</f>
        <v>162.21</v>
      </c>
      <c r="G105" s="118">
        <f>IFERROR(IF(VLOOKUP($A105,'Annex 2 EHV charges'!$A$11:$O$236,10,FALSE)=0,"",VLOOKUP($A105,'Annex 2 EHV charges'!$A$11:$O$236,10,FALSE)),"")</f>
        <v>5.49</v>
      </c>
      <c r="H105" s="118">
        <f>IFERROR(IF(VLOOKUP($A105,'Annex 2 EHV charges'!$A$11:$O$236,10,FALSE)=0,"",VLOOKUP($A105,'Annex 2 EHV charges'!$A$11:$O$236,10,FALSE)),"")</f>
        <v>5.49</v>
      </c>
    </row>
    <row r="106" spans="1:8" x14ac:dyDescent="0.2">
      <c r="A106" s="111">
        <f t="array" ref="A106">IFERROR(INDEX('Annex 2 EHV charges'!$A$11:$A$236, MATCH(0, IF(ISBLANK('Annex 2 EHV charges'!$A$11:$A$236),1, COUNTIF(A$10:$A105, 'Annex 2 EHV charges'!$A$11:$A$236)), 0)),"")</f>
        <v>815</v>
      </c>
      <c r="B106" s="111">
        <f>IF($A106="","",VLOOKUP($A106,'Annex 2 EHV charges'!$A$11:$O$236,2,0))</f>
        <v>815</v>
      </c>
      <c r="C106" s="109" t="str">
        <f>IF($A106="","",VLOOKUP($A106,'Annex 2 EHV charges'!$A$11:$O$236,3,0))</f>
        <v>2200042163410</v>
      </c>
      <c r="D106" s="111" t="str">
        <f>IF($A106="","",VLOOKUP($A106,'Annex 2 EHV charges'!$A$11:$O$236,7,0))</f>
        <v>Burrowton Farm PV</v>
      </c>
      <c r="E106" s="121" t="str">
        <f>IFERROR(IF(VLOOKUP($A106,'Annex 2 EHV charges'!$A$11:$O$236,8,FALSE)=0,"",VLOOKUP($A106,'Annex 2 EHV charges'!$A$11:$O$236,8,FALSE)),"")</f>
        <v/>
      </c>
      <c r="F106" s="122">
        <f>IFERROR(IF(VLOOKUP($A106,'Annex 2 EHV charges'!$A$11:$O$236,9,FALSE)=0,"",VLOOKUP($A106,'Annex 2 EHV charges'!$A$11:$O$236,9,FALSE)),"")</f>
        <v>5.09</v>
      </c>
      <c r="G106" s="118">
        <f>IFERROR(IF(VLOOKUP($A106,'Annex 2 EHV charges'!$A$11:$O$236,10,FALSE)=0,"",VLOOKUP($A106,'Annex 2 EHV charges'!$A$11:$O$236,10,FALSE)),"")</f>
        <v>2.02</v>
      </c>
      <c r="H106" s="118">
        <f>IFERROR(IF(VLOOKUP($A106,'Annex 2 EHV charges'!$A$11:$O$236,10,FALSE)=0,"",VLOOKUP($A106,'Annex 2 EHV charges'!$A$11:$O$236,10,FALSE)),"")</f>
        <v>2.02</v>
      </c>
    </row>
    <row r="107" spans="1:8" x14ac:dyDescent="0.2">
      <c r="A107" s="111">
        <f t="array" ref="A107">IFERROR(INDEX('Annex 2 EHV charges'!$A$11:$A$236, MATCH(0, IF(ISBLANK('Annex 2 EHV charges'!$A$11:$A$236),1, COUNTIF(A$10:$A106, 'Annex 2 EHV charges'!$A$11:$A$236)), 0)),"")</f>
        <v>816</v>
      </c>
      <c r="B107" s="111">
        <f>IF($A107="","",VLOOKUP($A107,'Annex 2 EHV charges'!$A$11:$O$236,2,0))</f>
        <v>816</v>
      </c>
      <c r="C107" s="109" t="str">
        <f>IF($A107="","",VLOOKUP($A107,'Annex 2 EHV charges'!$A$11:$O$236,3,0))</f>
        <v>2200042165055</v>
      </c>
      <c r="D107" s="111" t="str">
        <f>IF($A107="","",VLOOKUP($A107,'Annex 2 EHV charges'!$A$11:$O$236,7,0))</f>
        <v>Callington Solar</v>
      </c>
      <c r="E107" s="121">
        <f>IFERROR(IF(VLOOKUP($A107,'Annex 2 EHV charges'!$A$11:$O$236,8,FALSE)=0,"",VLOOKUP($A107,'Annex 2 EHV charges'!$A$11:$O$236,8,FALSE)),"")</f>
        <v>0.49299999999999999</v>
      </c>
      <c r="F107" s="122">
        <f>IFERROR(IF(VLOOKUP($A107,'Annex 2 EHV charges'!$A$11:$O$236,9,FALSE)=0,"",VLOOKUP($A107,'Annex 2 EHV charges'!$A$11:$O$236,9,FALSE)),"")</f>
        <v>2.77</v>
      </c>
      <c r="G107" s="118">
        <f>IFERROR(IF(VLOOKUP($A107,'Annex 2 EHV charges'!$A$11:$O$236,10,FALSE)=0,"",VLOOKUP($A107,'Annex 2 EHV charges'!$A$11:$O$236,10,FALSE)),"")</f>
        <v>2.61</v>
      </c>
      <c r="H107" s="118">
        <f>IFERROR(IF(VLOOKUP($A107,'Annex 2 EHV charges'!$A$11:$O$236,10,FALSE)=0,"",VLOOKUP($A107,'Annex 2 EHV charges'!$A$11:$O$236,10,FALSE)),"")</f>
        <v>2.61</v>
      </c>
    </row>
    <row r="108" spans="1:8" x14ac:dyDescent="0.2">
      <c r="A108" s="111">
        <f t="array" ref="A108">IFERROR(INDEX('Annex 2 EHV charges'!$A$11:$A$236, MATCH(0, IF(ISBLANK('Annex 2 EHV charges'!$A$11:$A$236),1, COUNTIF(A$10:$A107, 'Annex 2 EHV charges'!$A$11:$A$236)), 0)),"")</f>
        <v>817</v>
      </c>
      <c r="B108" s="111">
        <f>IF($A108="","",VLOOKUP($A108,'Annex 2 EHV charges'!$A$11:$O$236,2,0))</f>
        <v>817</v>
      </c>
      <c r="C108" s="109" t="str">
        <f>IF($A108="","",VLOOKUP($A108,'Annex 2 EHV charges'!$A$11:$O$236,3,0))</f>
        <v>2200042165073</v>
      </c>
      <c r="D108" s="111" t="str">
        <f>IF($A108="","",VLOOKUP($A108,'Annex 2 EHV charges'!$A$11:$O$236,7,0))</f>
        <v>Hope Solar</v>
      </c>
      <c r="E108" s="121">
        <f>IFERROR(IF(VLOOKUP($A108,'Annex 2 EHV charges'!$A$11:$O$236,8,FALSE)=0,"",VLOOKUP($A108,'Annex 2 EHV charges'!$A$11:$O$236,8,FALSE)),"")</f>
        <v>14.234999999999999</v>
      </c>
      <c r="F108" s="122">
        <f>IFERROR(IF(VLOOKUP($A108,'Annex 2 EHV charges'!$A$11:$O$236,9,FALSE)=0,"",VLOOKUP($A108,'Annex 2 EHV charges'!$A$11:$O$236,9,FALSE)),"")</f>
        <v>3.62</v>
      </c>
      <c r="G108" s="118">
        <f>IFERROR(IF(VLOOKUP($A108,'Annex 2 EHV charges'!$A$11:$O$236,10,FALSE)=0,"",VLOOKUP($A108,'Annex 2 EHV charges'!$A$11:$O$236,10,FALSE)),"")</f>
        <v>2.1</v>
      </c>
      <c r="H108" s="118">
        <f>IFERROR(IF(VLOOKUP($A108,'Annex 2 EHV charges'!$A$11:$O$236,10,FALSE)=0,"",VLOOKUP($A108,'Annex 2 EHV charges'!$A$11:$O$236,10,FALSE)),"")</f>
        <v>2.1</v>
      </c>
    </row>
    <row r="109" spans="1:8" x14ac:dyDescent="0.2">
      <c r="A109" s="111">
        <f t="array" ref="A109">IFERROR(INDEX('Annex 2 EHV charges'!$A$11:$A$236, MATCH(0, IF(ISBLANK('Annex 2 EHV charges'!$A$11:$A$236),1, COUNTIF(A$10:$A108, 'Annex 2 EHV charges'!$A$11:$A$236)), 0)),"")</f>
        <v>818</v>
      </c>
      <c r="B109" s="111">
        <f>IF($A109="","",VLOOKUP($A109,'Annex 2 EHV charges'!$A$11:$O$236,2,0))</f>
        <v>818</v>
      </c>
      <c r="C109" s="109" t="str">
        <f>IF($A109="","",VLOOKUP($A109,'Annex 2 EHV charges'!$A$11:$O$236,3,0))</f>
        <v>2200042172043</v>
      </c>
      <c r="D109" s="111" t="str">
        <f>IF($A109="","",VLOOKUP($A109,'Annex 2 EHV charges'!$A$11:$O$236,7,0))</f>
        <v>NES Kingsweston Lane</v>
      </c>
      <c r="E109" s="121">
        <f>IFERROR(IF(VLOOKUP($A109,'Annex 2 EHV charges'!$A$11:$O$236,8,FALSE)=0,"",VLOOKUP($A109,'Annex 2 EHV charges'!$A$11:$O$236,8,FALSE)),"")</f>
        <v>0.222</v>
      </c>
      <c r="F109" s="122">
        <f>IFERROR(IF(VLOOKUP($A109,'Annex 2 EHV charges'!$A$11:$O$236,9,FALSE)=0,"",VLOOKUP($A109,'Annex 2 EHV charges'!$A$11:$O$236,9,FALSE)),"")</f>
        <v>80.849999999999994</v>
      </c>
      <c r="G109" s="118">
        <f>IFERROR(IF(VLOOKUP($A109,'Annex 2 EHV charges'!$A$11:$O$236,10,FALSE)=0,"",VLOOKUP($A109,'Annex 2 EHV charges'!$A$11:$O$236,10,FALSE)),"")</f>
        <v>1.6</v>
      </c>
      <c r="H109" s="118">
        <f>IFERROR(IF(VLOOKUP($A109,'Annex 2 EHV charges'!$A$11:$O$236,10,FALSE)=0,"",VLOOKUP($A109,'Annex 2 EHV charges'!$A$11:$O$236,10,FALSE)),"")</f>
        <v>1.6</v>
      </c>
    </row>
    <row r="110" spans="1:8" x14ac:dyDescent="0.2">
      <c r="A110" s="111">
        <f t="array" ref="A110">IFERROR(INDEX('Annex 2 EHV charges'!$A$11:$A$236, MATCH(0, IF(ISBLANK('Annex 2 EHV charges'!$A$11:$A$236),1, COUNTIF(A$10:$A109, 'Annex 2 EHV charges'!$A$11:$A$236)), 0)),"")</f>
        <v>819</v>
      </c>
      <c r="B110" s="111">
        <f>IF($A110="","",VLOOKUP($A110,'Annex 2 EHV charges'!$A$11:$O$236,2,0))</f>
        <v>819</v>
      </c>
      <c r="C110" s="109" t="str">
        <f>IF($A110="","",VLOOKUP($A110,'Annex 2 EHV charges'!$A$11:$O$236,3,0))</f>
        <v>2200042168906</v>
      </c>
      <c r="D110" s="111" t="str">
        <f>IF($A110="","",VLOOKUP($A110,'Annex 2 EHV charges'!$A$11:$O$236,7,0))</f>
        <v>Nether Mill Farm PV</v>
      </c>
      <c r="E110" s="121" t="str">
        <f>IFERROR(IF(VLOOKUP($A110,'Annex 2 EHV charges'!$A$11:$O$236,8,FALSE)=0,"",VLOOKUP($A110,'Annex 2 EHV charges'!$A$11:$O$236,8,FALSE)),"")</f>
        <v/>
      </c>
      <c r="F110" s="122">
        <f>IFERROR(IF(VLOOKUP($A110,'Annex 2 EHV charges'!$A$11:$O$236,9,FALSE)=0,"",VLOOKUP($A110,'Annex 2 EHV charges'!$A$11:$O$236,9,FALSE)),"")</f>
        <v>3.63</v>
      </c>
      <c r="G110" s="118">
        <f>IFERROR(IF(VLOOKUP($A110,'Annex 2 EHV charges'!$A$11:$O$236,10,FALSE)=0,"",VLOOKUP($A110,'Annex 2 EHV charges'!$A$11:$O$236,10,FALSE)),"")</f>
        <v>2.61</v>
      </c>
      <c r="H110" s="118">
        <f>IFERROR(IF(VLOOKUP($A110,'Annex 2 EHV charges'!$A$11:$O$236,10,FALSE)=0,"",VLOOKUP($A110,'Annex 2 EHV charges'!$A$11:$O$236,10,FALSE)),"")</f>
        <v>2.61</v>
      </c>
    </row>
    <row r="111" spans="1:8" x14ac:dyDescent="0.2">
      <c r="A111" s="111">
        <f t="array" ref="A111">IFERROR(INDEX('Annex 2 EHV charges'!$A$11:$A$236, MATCH(0, IF(ISBLANK('Annex 2 EHV charges'!$A$11:$A$236),1, COUNTIF(A$10:$A110, 'Annex 2 EHV charges'!$A$11:$A$236)), 0)),"")</f>
        <v>820</v>
      </c>
      <c r="B111" s="111">
        <f>IF($A111="","",VLOOKUP($A111,'Annex 2 EHV charges'!$A$11:$O$236,2,0))</f>
        <v>820</v>
      </c>
      <c r="C111" s="109" t="str">
        <f>IF($A111="","",VLOOKUP($A111,'Annex 2 EHV charges'!$A$11:$O$236,3,0))</f>
        <v>2200042169714</v>
      </c>
      <c r="D111" s="111" t="str">
        <f>IF($A111="","",VLOOKUP($A111,'Annex 2 EHV charges'!$A$11:$O$236,7,0))</f>
        <v>Slade Farm PV</v>
      </c>
      <c r="E111" s="121">
        <f>IFERROR(IF(VLOOKUP($A111,'Annex 2 EHV charges'!$A$11:$O$236,8,FALSE)=0,"",VLOOKUP($A111,'Annex 2 EHV charges'!$A$11:$O$236,8,FALSE)),"")</f>
        <v>5.8140000000000001</v>
      </c>
      <c r="F111" s="122">
        <f>IFERROR(IF(VLOOKUP($A111,'Annex 2 EHV charges'!$A$11:$O$236,9,FALSE)=0,"",VLOOKUP($A111,'Annex 2 EHV charges'!$A$11:$O$236,9,FALSE)),"")</f>
        <v>2.19</v>
      </c>
      <c r="G111" s="118">
        <f>IFERROR(IF(VLOOKUP($A111,'Annex 2 EHV charges'!$A$11:$O$236,10,FALSE)=0,"",VLOOKUP($A111,'Annex 2 EHV charges'!$A$11:$O$236,10,FALSE)),"")</f>
        <v>3.87</v>
      </c>
      <c r="H111" s="118">
        <f>IFERROR(IF(VLOOKUP($A111,'Annex 2 EHV charges'!$A$11:$O$236,10,FALSE)=0,"",VLOOKUP($A111,'Annex 2 EHV charges'!$A$11:$O$236,10,FALSE)),"")</f>
        <v>3.87</v>
      </c>
    </row>
    <row r="112" spans="1:8" x14ac:dyDescent="0.2">
      <c r="A112" s="111">
        <f t="array" ref="A112">IFERROR(INDEX('Annex 2 EHV charges'!$A$11:$A$236, MATCH(0, IF(ISBLANK('Annex 2 EHV charges'!$A$11:$A$236),1, COUNTIF(A$10:$A111, 'Annex 2 EHV charges'!$A$11:$A$236)), 0)),"")</f>
        <v>821</v>
      </c>
      <c r="B112" s="111">
        <f>IF($A112="","",VLOOKUP($A112,'Annex 2 EHV charges'!$A$11:$O$236,2,0))</f>
        <v>821</v>
      </c>
      <c r="C112" s="109" t="str">
        <f>IF($A112="","",VLOOKUP($A112,'Annex 2 EHV charges'!$A$11:$O$236,3,0))</f>
        <v>2200042171183</v>
      </c>
      <c r="D112" s="111" t="str">
        <f>IF($A112="","",VLOOKUP($A112,'Annex 2 EHV charges'!$A$11:$O$236,7,0))</f>
        <v>Rew Farm PV</v>
      </c>
      <c r="E112" s="121">
        <f>IFERROR(IF(VLOOKUP($A112,'Annex 2 EHV charges'!$A$11:$O$236,8,FALSE)=0,"",VLOOKUP($A112,'Annex 2 EHV charges'!$A$11:$O$236,8,FALSE)),"")</f>
        <v>1.77</v>
      </c>
      <c r="F112" s="122">
        <f>IFERROR(IF(VLOOKUP($A112,'Annex 2 EHV charges'!$A$11:$O$236,9,FALSE)=0,"",VLOOKUP($A112,'Annex 2 EHV charges'!$A$11:$O$236,9,FALSE)),"")</f>
        <v>2.2200000000000002</v>
      </c>
      <c r="G112" s="118">
        <f>IFERROR(IF(VLOOKUP($A112,'Annex 2 EHV charges'!$A$11:$O$236,10,FALSE)=0,"",VLOOKUP($A112,'Annex 2 EHV charges'!$A$11:$O$236,10,FALSE)),"")</f>
        <v>2.27</v>
      </c>
      <c r="H112" s="118">
        <f>IFERROR(IF(VLOOKUP($A112,'Annex 2 EHV charges'!$A$11:$O$236,10,FALSE)=0,"",VLOOKUP($A112,'Annex 2 EHV charges'!$A$11:$O$236,10,FALSE)),"")</f>
        <v>2.27</v>
      </c>
    </row>
    <row r="113" spans="1:8" x14ac:dyDescent="0.2">
      <c r="A113" s="111">
        <f t="array" ref="A113">IFERROR(INDEX('Annex 2 EHV charges'!$A$11:$A$236, MATCH(0, IF(ISBLANK('Annex 2 EHV charges'!$A$11:$A$236),1, COUNTIF(A$10:$A112, 'Annex 2 EHV charges'!$A$11:$A$236)), 0)),"")</f>
        <v>822</v>
      </c>
      <c r="B113" s="111">
        <f>IF($A113="","",VLOOKUP($A113,'Annex 2 EHV charges'!$A$11:$O$236,2,0))</f>
        <v>822</v>
      </c>
      <c r="C113" s="109" t="str">
        <f>IF($A113="","",VLOOKUP($A113,'Annex 2 EHV charges'!$A$11:$O$236,3,0))</f>
        <v>2200042171208</v>
      </c>
      <c r="D113" s="111" t="str">
        <f>IF($A113="","",VLOOKUP($A113,'Annex 2 EHV charges'!$A$11:$O$236,7,0))</f>
        <v>Higher Trenhayle PV</v>
      </c>
      <c r="E113" s="121">
        <f>IFERROR(IF(VLOOKUP($A113,'Annex 2 EHV charges'!$A$11:$O$236,8,FALSE)=0,"",VLOOKUP($A113,'Annex 2 EHV charges'!$A$11:$O$236,8,FALSE)),"")</f>
        <v>14.824</v>
      </c>
      <c r="F113" s="122">
        <f>IFERROR(IF(VLOOKUP($A113,'Annex 2 EHV charges'!$A$11:$O$236,9,FALSE)=0,"",VLOOKUP($A113,'Annex 2 EHV charges'!$A$11:$O$236,9,FALSE)),"")</f>
        <v>2.65</v>
      </c>
      <c r="G113" s="118">
        <f>IFERROR(IF(VLOOKUP($A113,'Annex 2 EHV charges'!$A$11:$O$236,10,FALSE)=0,"",VLOOKUP($A113,'Annex 2 EHV charges'!$A$11:$O$236,10,FALSE)),"")</f>
        <v>2.4700000000000002</v>
      </c>
      <c r="H113" s="118">
        <f>IFERROR(IF(VLOOKUP($A113,'Annex 2 EHV charges'!$A$11:$O$236,10,FALSE)=0,"",VLOOKUP($A113,'Annex 2 EHV charges'!$A$11:$O$236,10,FALSE)),"")</f>
        <v>2.4700000000000002</v>
      </c>
    </row>
    <row r="114" spans="1:8" x14ac:dyDescent="0.2">
      <c r="A114" s="111">
        <f t="array" ref="A114">IFERROR(INDEX('Annex 2 EHV charges'!$A$11:$A$236, MATCH(0, IF(ISBLANK('Annex 2 EHV charges'!$A$11:$A$236),1, COUNTIF(A$10:$A113, 'Annex 2 EHV charges'!$A$11:$A$236)), 0)),"")</f>
        <v>823</v>
      </c>
      <c r="B114" s="111">
        <f>IF($A114="","",VLOOKUP($A114,'Annex 2 EHV charges'!$A$11:$O$236,2,0))</f>
        <v>823</v>
      </c>
      <c r="C114" s="109" t="str">
        <f>IF($A114="","",VLOOKUP($A114,'Annex 2 EHV charges'!$A$11:$O$236,3,0))</f>
        <v>2200042171244</v>
      </c>
      <c r="D114" s="111" t="str">
        <f>IF($A114="","",VLOOKUP($A114,'Annex 2 EHV charges'!$A$11:$O$236,7,0))</f>
        <v>Middle Treworder PV</v>
      </c>
      <c r="E114" s="121">
        <f>IFERROR(IF(VLOOKUP($A114,'Annex 2 EHV charges'!$A$11:$O$236,8,FALSE)=0,"",VLOOKUP($A114,'Annex 2 EHV charges'!$A$11:$O$236,8,FALSE)),"")</f>
        <v>1.8460000000000001</v>
      </c>
      <c r="F114" s="122">
        <f>IFERROR(IF(VLOOKUP($A114,'Annex 2 EHV charges'!$A$11:$O$236,9,FALSE)=0,"",VLOOKUP($A114,'Annex 2 EHV charges'!$A$11:$O$236,9,FALSE)),"")</f>
        <v>0.79</v>
      </c>
      <c r="G114" s="118">
        <f>IFERROR(IF(VLOOKUP($A114,'Annex 2 EHV charges'!$A$11:$O$236,10,FALSE)=0,"",VLOOKUP($A114,'Annex 2 EHV charges'!$A$11:$O$236,10,FALSE)),"")</f>
        <v>2.4900000000000002</v>
      </c>
      <c r="H114" s="118">
        <f>IFERROR(IF(VLOOKUP($A114,'Annex 2 EHV charges'!$A$11:$O$236,10,FALSE)=0,"",VLOOKUP($A114,'Annex 2 EHV charges'!$A$11:$O$236,10,FALSE)),"")</f>
        <v>2.4900000000000002</v>
      </c>
    </row>
    <row r="115" spans="1:8" x14ac:dyDescent="0.2">
      <c r="A115" s="111">
        <f t="array" ref="A115">IFERROR(INDEX('Annex 2 EHV charges'!$A$11:$A$236, MATCH(0, IF(ISBLANK('Annex 2 EHV charges'!$A$11:$A$236),1, COUNTIF(A$10:$A114, 'Annex 2 EHV charges'!$A$11:$A$236)), 0)),"")</f>
        <v>824</v>
      </c>
      <c r="B115" s="111">
        <f>IF($A115="","",VLOOKUP($A115,'Annex 2 EHV charges'!$A$11:$O$236,2,0))</f>
        <v>824</v>
      </c>
      <c r="C115" s="109" t="str">
        <f>IF($A115="","",VLOOKUP($A115,'Annex 2 EHV charges'!$A$11:$O$236,3,0))</f>
        <v>2200042171616</v>
      </c>
      <c r="D115" s="111" t="str">
        <f>IF($A115="","",VLOOKUP($A115,'Annex 2 EHV charges'!$A$11:$O$236,7,0))</f>
        <v>Penhale Farm PV</v>
      </c>
      <c r="E115" s="121">
        <f>IFERROR(IF(VLOOKUP($A115,'Annex 2 EHV charges'!$A$11:$O$236,8,FALSE)=0,"",VLOOKUP($A115,'Annex 2 EHV charges'!$A$11:$O$236,8,FALSE)),"")</f>
        <v>1.849</v>
      </c>
      <c r="F115" s="122">
        <f>IFERROR(IF(VLOOKUP($A115,'Annex 2 EHV charges'!$A$11:$O$236,9,FALSE)=0,"",VLOOKUP($A115,'Annex 2 EHV charges'!$A$11:$O$236,9,FALSE)),"")</f>
        <v>7.69</v>
      </c>
      <c r="G115" s="118">
        <f>IFERROR(IF(VLOOKUP($A115,'Annex 2 EHV charges'!$A$11:$O$236,10,FALSE)=0,"",VLOOKUP($A115,'Annex 2 EHV charges'!$A$11:$O$236,10,FALSE)),"")</f>
        <v>2.5299999999999998</v>
      </c>
      <c r="H115" s="118">
        <f>IFERROR(IF(VLOOKUP($A115,'Annex 2 EHV charges'!$A$11:$O$236,10,FALSE)=0,"",VLOOKUP($A115,'Annex 2 EHV charges'!$A$11:$O$236,10,FALSE)),"")</f>
        <v>2.5299999999999998</v>
      </c>
    </row>
    <row r="116" spans="1:8" x14ac:dyDescent="0.2">
      <c r="A116" s="111">
        <f t="array" ref="A116">IFERROR(INDEX('Annex 2 EHV charges'!$A$11:$A$236, MATCH(0, IF(ISBLANK('Annex 2 EHV charges'!$A$11:$A$236),1, COUNTIF(A$10:$A115, 'Annex 2 EHV charges'!$A$11:$A$236)), 0)),"")</f>
        <v>825</v>
      </c>
      <c r="B116" s="111">
        <f>IF($A116="","",VLOOKUP($A116,'Annex 2 EHV charges'!$A$11:$O$236,2,0))</f>
        <v>825</v>
      </c>
      <c r="C116" s="109" t="str">
        <f>IF($A116="","",VLOOKUP($A116,'Annex 2 EHV charges'!$A$11:$O$236,3,0))</f>
        <v>2200042172512</v>
      </c>
      <c r="D116" s="111" t="str">
        <f>IF($A116="","",VLOOKUP($A116,'Annex 2 EHV charges'!$A$11:$O$236,7,0))</f>
        <v>Ayshford Court PV</v>
      </c>
      <c r="E116" s="121" t="str">
        <f>IFERROR(IF(VLOOKUP($A116,'Annex 2 EHV charges'!$A$11:$O$236,8,FALSE)=0,"",VLOOKUP($A116,'Annex 2 EHV charges'!$A$11:$O$236,8,FALSE)),"")</f>
        <v/>
      </c>
      <c r="F116" s="122">
        <f>IFERROR(IF(VLOOKUP($A116,'Annex 2 EHV charges'!$A$11:$O$236,9,FALSE)=0,"",VLOOKUP($A116,'Annex 2 EHV charges'!$A$11:$O$236,9,FALSE)),"")</f>
        <v>1.1000000000000001</v>
      </c>
      <c r="G116" s="118">
        <f>IFERROR(IF(VLOOKUP($A116,'Annex 2 EHV charges'!$A$11:$O$236,10,FALSE)=0,"",VLOOKUP($A116,'Annex 2 EHV charges'!$A$11:$O$236,10,FALSE)),"")</f>
        <v>2.61</v>
      </c>
      <c r="H116" s="118">
        <f>IFERROR(IF(VLOOKUP($A116,'Annex 2 EHV charges'!$A$11:$O$236,10,FALSE)=0,"",VLOOKUP($A116,'Annex 2 EHV charges'!$A$11:$O$236,10,FALSE)),"")</f>
        <v>2.61</v>
      </c>
    </row>
    <row r="117" spans="1:8" x14ac:dyDescent="0.2">
      <c r="A117" s="111">
        <f t="array" ref="A117">IFERROR(INDEX('Annex 2 EHV charges'!$A$11:$A$236, MATCH(0, IF(ISBLANK('Annex 2 EHV charges'!$A$11:$A$236),1, COUNTIF(A$10:$A116, 'Annex 2 EHV charges'!$A$11:$A$236)), 0)),"")</f>
        <v>826</v>
      </c>
      <c r="B117" s="111">
        <f>IF($A117="","",VLOOKUP($A117,'Annex 2 EHV charges'!$A$11:$O$236,2,0))</f>
        <v>826</v>
      </c>
      <c r="C117" s="109">
        <f>IF($A117="","",VLOOKUP($A117,'Annex 2 EHV charges'!$A$11:$O$236,3,0))</f>
        <v>2200042172920</v>
      </c>
      <c r="D117" s="111" t="str">
        <f>IF($A117="","",VLOOKUP($A117,'Annex 2 EHV charges'!$A$11:$O$236,7,0))</f>
        <v>West Hill PV</v>
      </c>
      <c r="E117" s="121" t="str">
        <f>IFERROR(IF(VLOOKUP($A117,'Annex 2 EHV charges'!$A$11:$O$236,8,FALSE)=0,"",VLOOKUP($A117,'Annex 2 EHV charges'!$A$11:$O$236,8,FALSE)),"")</f>
        <v/>
      </c>
      <c r="F117" s="122">
        <f>IFERROR(IF(VLOOKUP($A117,'Annex 2 EHV charges'!$A$11:$O$236,9,FALSE)=0,"",VLOOKUP($A117,'Annex 2 EHV charges'!$A$11:$O$236,9,FALSE)),"")</f>
        <v>12.48</v>
      </c>
      <c r="G117" s="118">
        <f>IFERROR(IF(VLOOKUP($A117,'Annex 2 EHV charges'!$A$11:$O$236,10,FALSE)=0,"",VLOOKUP($A117,'Annex 2 EHV charges'!$A$11:$O$236,10,FALSE)),"")</f>
        <v>3.62</v>
      </c>
      <c r="H117" s="118">
        <f>IFERROR(IF(VLOOKUP($A117,'Annex 2 EHV charges'!$A$11:$O$236,10,FALSE)=0,"",VLOOKUP($A117,'Annex 2 EHV charges'!$A$11:$O$236,10,FALSE)),"")</f>
        <v>3.62</v>
      </c>
    </row>
    <row r="118" spans="1:8" x14ac:dyDescent="0.2">
      <c r="A118" s="111">
        <f t="array" ref="A118">IFERROR(INDEX('Annex 2 EHV charges'!$A$11:$A$236, MATCH(0, IF(ISBLANK('Annex 2 EHV charges'!$A$11:$A$236),1, COUNTIF(A$10:$A117, 'Annex 2 EHV charges'!$A$11:$A$236)), 0)),"")</f>
        <v>827</v>
      </c>
      <c r="B118" s="111">
        <f>IF($A118="","",VLOOKUP($A118,'Annex 2 EHV charges'!$A$11:$O$236,2,0))</f>
        <v>827</v>
      </c>
      <c r="C118" s="109" t="str">
        <f>IF($A118="","",VLOOKUP($A118,'Annex 2 EHV charges'!$A$11:$O$236,3,0))</f>
        <v>2200042172897</v>
      </c>
      <c r="D118" s="111" t="str">
        <f>IF($A118="","",VLOOKUP($A118,'Annex 2 EHV charges'!$A$11:$O$236,7,0))</f>
        <v>Knockworthy Farm PV</v>
      </c>
      <c r="E118" s="121" t="str">
        <f>IFERROR(IF(VLOOKUP($A118,'Annex 2 EHV charges'!$A$11:$O$236,8,FALSE)=0,"",VLOOKUP($A118,'Annex 2 EHV charges'!$A$11:$O$236,8,FALSE)),"")</f>
        <v/>
      </c>
      <c r="F118" s="122">
        <f>IFERROR(IF(VLOOKUP($A118,'Annex 2 EHV charges'!$A$11:$O$236,9,FALSE)=0,"",VLOOKUP($A118,'Annex 2 EHV charges'!$A$11:$O$236,9,FALSE)),"")</f>
        <v>2.93</v>
      </c>
      <c r="G118" s="118">
        <f>IFERROR(IF(VLOOKUP($A118,'Annex 2 EHV charges'!$A$11:$O$236,10,FALSE)=0,"",VLOOKUP($A118,'Annex 2 EHV charges'!$A$11:$O$236,10,FALSE)),"")</f>
        <v>3.01</v>
      </c>
      <c r="H118" s="118">
        <f>IFERROR(IF(VLOOKUP($A118,'Annex 2 EHV charges'!$A$11:$O$236,10,FALSE)=0,"",VLOOKUP($A118,'Annex 2 EHV charges'!$A$11:$O$236,10,FALSE)),"")</f>
        <v>3.01</v>
      </c>
    </row>
    <row r="119" spans="1:8" ht="25.5" x14ac:dyDescent="0.2">
      <c r="A119" s="111">
        <f t="array" ref="A119">IFERROR(INDEX('Annex 2 EHV charges'!$A$11:$A$236, MATCH(0, IF(ISBLANK('Annex 2 EHV charges'!$A$11:$A$236),1, COUNTIF(A$10:$A118, 'Annex 2 EHV charges'!$A$11:$A$236)), 0)),"")</f>
        <v>828</v>
      </c>
      <c r="B119" s="111">
        <f>IF($A119="","",VLOOKUP($A119,'Annex 2 EHV charges'!$A$11:$O$236,2,0))</f>
        <v>828</v>
      </c>
      <c r="C119" s="109" t="str">
        <f>IF($A119="","",VLOOKUP($A119,'Annex 2 EHV charges'!$A$11:$O$236,3,0))</f>
        <v>2200042218673 2200042218682</v>
      </c>
      <c r="D119" s="111" t="str">
        <f>IF($A119="","",VLOOKUP($A119,'Annex 2 EHV charges'!$A$11:$O$236,7,0))</f>
        <v>University of Bath</v>
      </c>
      <c r="E119" s="121">
        <f>IFERROR(IF(VLOOKUP($A119,'Annex 2 EHV charges'!$A$11:$O$236,8,FALSE)=0,"",VLOOKUP($A119,'Annex 2 EHV charges'!$A$11:$O$236,8,FALSE)),"")</f>
        <v>12.932</v>
      </c>
      <c r="F119" s="122">
        <f>IFERROR(IF(VLOOKUP($A119,'Annex 2 EHV charges'!$A$11:$O$236,9,FALSE)=0,"",VLOOKUP($A119,'Annex 2 EHV charges'!$A$11:$O$236,9,FALSE)),"")</f>
        <v>1249.6500000000001</v>
      </c>
      <c r="G119" s="118">
        <f>IFERROR(IF(VLOOKUP($A119,'Annex 2 EHV charges'!$A$11:$O$236,10,FALSE)=0,"",VLOOKUP($A119,'Annex 2 EHV charges'!$A$11:$O$236,10,FALSE)),"")</f>
        <v>5.88</v>
      </c>
      <c r="H119" s="118">
        <f>IFERROR(IF(VLOOKUP($A119,'Annex 2 EHV charges'!$A$11:$O$236,10,FALSE)=0,"",VLOOKUP($A119,'Annex 2 EHV charges'!$A$11:$O$236,10,FALSE)),"")</f>
        <v>5.88</v>
      </c>
    </row>
    <row r="120" spans="1:8" x14ac:dyDescent="0.2">
      <c r="A120" s="111">
        <f t="array" ref="A120">IFERROR(INDEX('Annex 2 EHV charges'!$A$11:$A$236, MATCH(0, IF(ISBLANK('Annex 2 EHV charges'!$A$11:$A$236),1, COUNTIF(A$10:$A119, 'Annex 2 EHV charges'!$A$11:$A$236)), 0)),"")</f>
        <v>829</v>
      </c>
      <c r="B120" s="111">
        <f>IF($A120="","",VLOOKUP($A120,'Annex 2 EHV charges'!$A$11:$O$236,2,0))</f>
        <v>829</v>
      </c>
      <c r="C120" s="109" t="str">
        <f>IF($A120="","",VLOOKUP($A120,'Annex 2 EHV charges'!$A$11:$O$236,3,0))</f>
        <v>2200042174272</v>
      </c>
      <c r="D120" s="111" t="str">
        <f>IF($A120="","",VLOOKUP($A120,'Annex 2 EHV charges'!$A$11:$O$236,7,0))</f>
        <v>Trekenning Farm PV</v>
      </c>
      <c r="E120" s="121">
        <f>IFERROR(IF(VLOOKUP($A120,'Annex 2 EHV charges'!$A$11:$O$236,8,FALSE)=0,"",VLOOKUP($A120,'Annex 2 EHV charges'!$A$11:$O$236,8,FALSE)),"")</f>
        <v>1.4790000000000001</v>
      </c>
      <c r="F120" s="122">
        <f>IFERROR(IF(VLOOKUP($A120,'Annex 2 EHV charges'!$A$11:$O$236,9,FALSE)=0,"",VLOOKUP($A120,'Annex 2 EHV charges'!$A$11:$O$236,9,FALSE)),"")</f>
        <v>1.48</v>
      </c>
      <c r="G120" s="118">
        <f>IFERROR(IF(VLOOKUP($A120,'Annex 2 EHV charges'!$A$11:$O$236,10,FALSE)=0,"",VLOOKUP($A120,'Annex 2 EHV charges'!$A$11:$O$236,10,FALSE)),"")</f>
        <v>2.21</v>
      </c>
      <c r="H120" s="118">
        <f>IFERROR(IF(VLOOKUP($A120,'Annex 2 EHV charges'!$A$11:$O$236,10,FALSE)=0,"",VLOOKUP($A120,'Annex 2 EHV charges'!$A$11:$O$236,10,FALSE)),"")</f>
        <v>2.21</v>
      </c>
    </row>
    <row r="121" spans="1:8" x14ac:dyDescent="0.2">
      <c r="A121" s="111">
        <f t="array" ref="A121">IFERROR(INDEX('Annex 2 EHV charges'!$A$11:$A$236, MATCH(0, IF(ISBLANK('Annex 2 EHV charges'!$A$11:$A$236),1, COUNTIF(A$10:$A120, 'Annex 2 EHV charges'!$A$11:$A$236)), 0)),"")</f>
        <v>830</v>
      </c>
      <c r="B121" s="111">
        <f>IF($A121="","",VLOOKUP($A121,'Annex 2 EHV charges'!$A$11:$O$236,2,0))</f>
        <v>830</v>
      </c>
      <c r="C121" s="109" t="str">
        <f>IF($A121="","",VLOOKUP($A121,'Annex 2 EHV charges'!$A$11:$O$236,3,0))</f>
        <v>2200042184369</v>
      </c>
      <c r="D121" s="111" t="str">
        <f>IF($A121="","",VLOOKUP($A121,'Annex 2 EHV charges'!$A$11:$O$236,7,0))</f>
        <v>Four Burrows PV</v>
      </c>
      <c r="E121" s="121">
        <f>IFERROR(IF(VLOOKUP($A121,'Annex 2 EHV charges'!$A$11:$O$236,8,FALSE)=0,"",VLOOKUP($A121,'Annex 2 EHV charges'!$A$11:$O$236,8,FALSE)),"")</f>
        <v>0.85299999999999998</v>
      </c>
      <c r="F121" s="122">
        <f>IFERROR(IF(VLOOKUP($A121,'Annex 2 EHV charges'!$A$11:$O$236,9,FALSE)=0,"",VLOOKUP($A121,'Annex 2 EHV charges'!$A$11:$O$236,9,FALSE)),"")</f>
        <v>2.4300000000000002</v>
      </c>
      <c r="G121" s="118">
        <f>IFERROR(IF(VLOOKUP($A121,'Annex 2 EHV charges'!$A$11:$O$236,10,FALSE)=0,"",VLOOKUP($A121,'Annex 2 EHV charges'!$A$11:$O$236,10,FALSE)),"")</f>
        <v>2.54</v>
      </c>
      <c r="H121" s="118">
        <f>IFERROR(IF(VLOOKUP($A121,'Annex 2 EHV charges'!$A$11:$O$236,10,FALSE)=0,"",VLOOKUP($A121,'Annex 2 EHV charges'!$A$11:$O$236,10,FALSE)),"")</f>
        <v>2.54</v>
      </c>
    </row>
    <row r="122" spans="1:8" x14ac:dyDescent="0.2">
      <c r="A122" s="111">
        <f t="array" ref="A122">IFERROR(INDEX('Annex 2 EHV charges'!$A$11:$A$236, MATCH(0, IF(ISBLANK('Annex 2 EHV charges'!$A$11:$A$236),1, COUNTIF(A$10:$A121, 'Annex 2 EHV charges'!$A$11:$A$236)), 0)),"")</f>
        <v>831</v>
      </c>
      <c r="B122" s="111">
        <f>IF($A122="","",VLOOKUP($A122,'Annex 2 EHV charges'!$A$11:$O$236,2,0))</f>
        <v>831</v>
      </c>
      <c r="C122" s="109" t="str">
        <f>IF($A122="","",VLOOKUP($A122,'Annex 2 EHV charges'!$A$11:$O$236,3,0))</f>
        <v>2200042191542</v>
      </c>
      <c r="D122" s="111" t="str">
        <f>IF($A122="","",VLOOKUP($A122,'Annex 2 EHV charges'!$A$11:$O$236,7,0))</f>
        <v>Glebe Farm PV</v>
      </c>
      <c r="E122" s="121">
        <f>IFERROR(IF(VLOOKUP($A122,'Annex 2 EHV charges'!$A$11:$O$236,8,FALSE)=0,"",VLOOKUP($A122,'Annex 2 EHV charges'!$A$11:$O$236,8,FALSE)),"")</f>
        <v>3.1880000000000002</v>
      </c>
      <c r="F122" s="122">
        <f>IFERROR(IF(VLOOKUP($A122,'Annex 2 EHV charges'!$A$11:$O$236,9,FALSE)=0,"",VLOOKUP($A122,'Annex 2 EHV charges'!$A$11:$O$236,9,FALSE)),"")</f>
        <v>2.64</v>
      </c>
      <c r="G122" s="118">
        <f>IFERROR(IF(VLOOKUP($A122,'Annex 2 EHV charges'!$A$11:$O$236,10,FALSE)=0,"",VLOOKUP($A122,'Annex 2 EHV charges'!$A$11:$O$236,10,FALSE)),"")</f>
        <v>2.2000000000000002</v>
      </c>
      <c r="H122" s="118">
        <f>IFERROR(IF(VLOOKUP($A122,'Annex 2 EHV charges'!$A$11:$O$236,10,FALSE)=0,"",VLOOKUP($A122,'Annex 2 EHV charges'!$A$11:$O$236,10,FALSE)),"")</f>
        <v>2.2000000000000002</v>
      </c>
    </row>
    <row r="123" spans="1:8" x14ac:dyDescent="0.2">
      <c r="A123" s="111">
        <f t="array" ref="A123">IFERROR(INDEX('Annex 2 EHV charges'!$A$11:$A$236, MATCH(0, IF(ISBLANK('Annex 2 EHV charges'!$A$11:$A$236),1, COUNTIF(A$10:$A122, 'Annex 2 EHV charges'!$A$11:$A$236)), 0)),"")</f>
        <v>832</v>
      </c>
      <c r="B123" s="111">
        <f>IF($A123="","",VLOOKUP($A123,'Annex 2 EHV charges'!$A$11:$O$236,2,0))</f>
        <v>832</v>
      </c>
      <c r="C123" s="109" t="str">
        <f>IF($A123="","",VLOOKUP($A123,'Annex 2 EHV charges'!$A$11:$O$236,3,0))</f>
        <v>2200042191621</v>
      </c>
      <c r="D123" s="111" t="str">
        <f>IF($A123="","",VLOOKUP($A123,'Annex 2 EHV charges'!$A$11:$O$236,7,0))</f>
        <v>Hurlingpot PV</v>
      </c>
      <c r="E123" s="121">
        <f>IFERROR(IF(VLOOKUP($A123,'Annex 2 EHV charges'!$A$11:$O$236,8,FALSE)=0,"",VLOOKUP($A123,'Annex 2 EHV charges'!$A$11:$O$236,8,FALSE)),"")</f>
        <v>6.7549999999999999</v>
      </c>
      <c r="F123" s="122">
        <f>IFERROR(IF(VLOOKUP($A123,'Annex 2 EHV charges'!$A$11:$O$236,9,FALSE)=0,"",VLOOKUP($A123,'Annex 2 EHV charges'!$A$11:$O$236,9,FALSE)),"")</f>
        <v>2.5</v>
      </c>
      <c r="G123" s="118">
        <f>IFERROR(IF(VLOOKUP($A123,'Annex 2 EHV charges'!$A$11:$O$236,10,FALSE)=0,"",VLOOKUP($A123,'Annex 2 EHV charges'!$A$11:$O$236,10,FALSE)),"")</f>
        <v>3.58</v>
      </c>
      <c r="H123" s="118">
        <f>IFERROR(IF(VLOOKUP($A123,'Annex 2 EHV charges'!$A$11:$O$236,10,FALSE)=0,"",VLOOKUP($A123,'Annex 2 EHV charges'!$A$11:$O$236,10,FALSE)),"")</f>
        <v>3.58</v>
      </c>
    </row>
    <row r="124" spans="1:8" x14ac:dyDescent="0.2">
      <c r="A124" s="111">
        <f t="array" ref="A124">IFERROR(INDEX('Annex 2 EHV charges'!$A$11:$A$236, MATCH(0, IF(ISBLANK('Annex 2 EHV charges'!$A$11:$A$236),1, COUNTIF(A$10:$A123, 'Annex 2 EHV charges'!$A$11:$A$236)), 0)),"")</f>
        <v>833</v>
      </c>
      <c r="B124" s="111">
        <f>IF($A124="","",VLOOKUP($A124,'Annex 2 EHV charges'!$A$11:$O$236,2,0))</f>
        <v>833</v>
      </c>
      <c r="C124" s="109" t="str">
        <f>IF($A124="","",VLOOKUP($A124,'Annex 2 EHV charges'!$A$11:$O$236,3,0))</f>
        <v>2200042191756</v>
      </c>
      <c r="D124" s="111" t="str">
        <f>IF($A124="","",VLOOKUP($A124,'Annex 2 EHV charges'!$A$11:$O$236,7,0))</f>
        <v>Halse Farm PV</v>
      </c>
      <c r="E124" s="121">
        <f>IFERROR(IF(VLOOKUP($A124,'Annex 2 EHV charges'!$A$11:$O$236,8,FALSE)=0,"",VLOOKUP($A124,'Annex 2 EHV charges'!$A$11:$O$236,8,FALSE)),"")</f>
        <v>1.444</v>
      </c>
      <c r="F124" s="122">
        <f>IFERROR(IF(VLOOKUP($A124,'Annex 2 EHV charges'!$A$11:$O$236,9,FALSE)=0,"",VLOOKUP($A124,'Annex 2 EHV charges'!$A$11:$O$236,9,FALSE)),"")</f>
        <v>0.94</v>
      </c>
      <c r="G124" s="118">
        <f>IFERROR(IF(VLOOKUP($A124,'Annex 2 EHV charges'!$A$11:$O$236,10,FALSE)=0,"",VLOOKUP($A124,'Annex 2 EHV charges'!$A$11:$O$236,10,FALSE)),"")</f>
        <v>2.1</v>
      </c>
      <c r="H124" s="118">
        <f>IFERROR(IF(VLOOKUP($A124,'Annex 2 EHV charges'!$A$11:$O$236,10,FALSE)=0,"",VLOOKUP($A124,'Annex 2 EHV charges'!$A$11:$O$236,10,FALSE)),"")</f>
        <v>2.1</v>
      </c>
    </row>
    <row r="125" spans="1:8" x14ac:dyDescent="0.2">
      <c r="A125" s="111">
        <f t="array" ref="A125">IFERROR(INDEX('Annex 2 EHV charges'!$A$11:$A$236, MATCH(0, IF(ISBLANK('Annex 2 EHV charges'!$A$11:$A$236),1, COUNTIF(A$10:$A124, 'Annex 2 EHV charges'!$A$11:$A$236)), 0)),"")</f>
        <v>834</v>
      </c>
      <c r="B125" s="111">
        <f>IF($A125="","",VLOOKUP($A125,'Annex 2 EHV charges'!$A$11:$O$236,2,0))</f>
        <v>834</v>
      </c>
      <c r="C125" s="109" t="str">
        <f>IF($A125="","",VLOOKUP($A125,'Annex 2 EHV charges'!$A$11:$O$236,3,0))</f>
        <v>2200042192750</v>
      </c>
      <c r="D125" s="111" t="str">
        <f>IF($A125="","",VLOOKUP($A125,'Annex 2 EHV charges'!$A$11:$O$236,7,0))</f>
        <v>Hatchlands Farm PV</v>
      </c>
      <c r="E125" s="121">
        <f>IFERROR(IF(VLOOKUP($A125,'Annex 2 EHV charges'!$A$11:$O$236,8,FALSE)=0,"",VLOOKUP($A125,'Annex 2 EHV charges'!$A$11:$O$236,8,FALSE)),"")</f>
        <v>3.6720000000000002</v>
      </c>
      <c r="F125" s="122">
        <f>IFERROR(IF(VLOOKUP($A125,'Annex 2 EHV charges'!$A$11:$O$236,9,FALSE)=0,"",VLOOKUP($A125,'Annex 2 EHV charges'!$A$11:$O$236,9,FALSE)),"")</f>
        <v>9.85</v>
      </c>
      <c r="G125" s="118">
        <f>IFERROR(IF(VLOOKUP($A125,'Annex 2 EHV charges'!$A$11:$O$236,10,FALSE)=0,"",VLOOKUP($A125,'Annex 2 EHV charges'!$A$11:$O$236,10,FALSE)),"")</f>
        <v>2.84</v>
      </c>
      <c r="H125" s="118">
        <f>IFERROR(IF(VLOOKUP($A125,'Annex 2 EHV charges'!$A$11:$O$236,10,FALSE)=0,"",VLOOKUP($A125,'Annex 2 EHV charges'!$A$11:$O$236,10,FALSE)),"")</f>
        <v>2.84</v>
      </c>
    </row>
    <row r="126" spans="1:8" x14ac:dyDescent="0.2">
      <c r="A126" s="111">
        <f t="array" ref="A126">IFERROR(INDEX('Annex 2 EHV charges'!$A$11:$A$236, MATCH(0, IF(ISBLANK('Annex 2 EHV charges'!$A$11:$A$236),1, COUNTIF(A$10:$A125, 'Annex 2 EHV charges'!$A$11:$A$236)), 0)),"")</f>
        <v>835</v>
      </c>
      <c r="B126" s="111">
        <f>IF($A126="","",VLOOKUP($A126,'Annex 2 EHV charges'!$A$11:$O$236,2,0))</f>
        <v>835</v>
      </c>
      <c r="C126" s="109" t="str">
        <f>IF($A126="","",VLOOKUP($A126,'Annex 2 EHV charges'!$A$11:$O$236,3,0))</f>
        <v>2200042193879</v>
      </c>
      <c r="D126" s="111" t="str">
        <f>IF($A126="","",VLOOKUP($A126,'Annex 2 EHV charges'!$A$11:$O$236,7,0))</f>
        <v>Higher Trevartha PV</v>
      </c>
      <c r="E126" s="121">
        <f>IFERROR(IF(VLOOKUP($A126,'Annex 2 EHV charges'!$A$11:$O$236,8,FALSE)=0,"",VLOOKUP($A126,'Annex 2 EHV charges'!$A$11:$O$236,8,FALSE)),"")</f>
        <v>0.65</v>
      </c>
      <c r="F126" s="122">
        <f>IFERROR(IF(VLOOKUP($A126,'Annex 2 EHV charges'!$A$11:$O$236,9,FALSE)=0,"",VLOOKUP($A126,'Annex 2 EHV charges'!$A$11:$O$236,9,FALSE)),"")</f>
        <v>7</v>
      </c>
      <c r="G126" s="118">
        <f>IFERROR(IF(VLOOKUP($A126,'Annex 2 EHV charges'!$A$11:$O$236,10,FALSE)=0,"",VLOOKUP($A126,'Annex 2 EHV charges'!$A$11:$O$236,10,FALSE)),"")</f>
        <v>2.2999999999999998</v>
      </c>
      <c r="H126" s="118">
        <f>IFERROR(IF(VLOOKUP($A126,'Annex 2 EHV charges'!$A$11:$O$236,10,FALSE)=0,"",VLOOKUP($A126,'Annex 2 EHV charges'!$A$11:$O$236,10,FALSE)),"")</f>
        <v>2.2999999999999998</v>
      </c>
    </row>
    <row r="127" spans="1:8" x14ac:dyDescent="0.2">
      <c r="A127" s="111">
        <f t="array" ref="A127">IFERROR(INDEX('Annex 2 EHV charges'!$A$11:$A$236, MATCH(0, IF(ISBLANK('Annex 2 EHV charges'!$A$11:$A$236),1, COUNTIF(A$10:$A126, 'Annex 2 EHV charges'!$A$11:$A$236)), 0)),"")</f>
        <v>837</v>
      </c>
      <c r="B127" s="111">
        <f>IF($A127="","",VLOOKUP($A127,'Annex 2 EHV charges'!$A$11:$O$236,2,0))</f>
        <v>837</v>
      </c>
      <c r="C127" s="109" t="str">
        <f>IF($A127="","",VLOOKUP($A127,'Annex 2 EHV charges'!$A$11:$O$236,3,0))</f>
        <v>2200042194047</v>
      </c>
      <c r="D127" s="111" t="str">
        <f>IF($A127="","",VLOOKUP($A127,'Annex 2 EHV charges'!$A$11:$O$236,7,0))</f>
        <v>Ford Farm PV</v>
      </c>
      <c r="E127" s="121">
        <f>IFERROR(IF(VLOOKUP($A127,'Annex 2 EHV charges'!$A$11:$O$236,8,FALSE)=0,"",VLOOKUP($A127,'Annex 2 EHV charges'!$A$11:$O$236,8,FALSE)),"")</f>
        <v>0.61299999999999999</v>
      </c>
      <c r="F127" s="122">
        <f>IFERROR(IF(VLOOKUP($A127,'Annex 2 EHV charges'!$A$11:$O$236,9,FALSE)=0,"",VLOOKUP($A127,'Annex 2 EHV charges'!$A$11:$O$236,9,FALSE)),"")</f>
        <v>4.42</v>
      </c>
      <c r="G127" s="118">
        <f>IFERROR(IF(VLOOKUP($A127,'Annex 2 EHV charges'!$A$11:$O$236,10,FALSE)=0,"",VLOOKUP($A127,'Annex 2 EHV charges'!$A$11:$O$236,10,FALSE)),"")</f>
        <v>2.39</v>
      </c>
      <c r="H127" s="118">
        <f>IFERROR(IF(VLOOKUP($A127,'Annex 2 EHV charges'!$A$11:$O$236,10,FALSE)=0,"",VLOOKUP($A127,'Annex 2 EHV charges'!$A$11:$O$236,10,FALSE)),"")</f>
        <v>2.39</v>
      </c>
    </row>
    <row r="128" spans="1:8" x14ac:dyDescent="0.2">
      <c r="A128" s="111">
        <f t="array" ref="A128">IFERROR(INDEX('Annex 2 EHV charges'!$A$11:$A$236, MATCH(0, IF(ISBLANK('Annex 2 EHV charges'!$A$11:$A$236),1, COUNTIF(A$10:$A127, 'Annex 2 EHV charges'!$A$11:$A$236)), 0)),"")</f>
        <v>839</v>
      </c>
      <c r="B128" s="111">
        <f>IF($A128="","",VLOOKUP($A128,'Annex 2 EHV charges'!$A$11:$O$236,2,0))</f>
        <v>839</v>
      </c>
      <c r="C128" s="109" t="str">
        <f>IF($A128="","",VLOOKUP($A128,'Annex 2 EHV charges'!$A$11:$O$236,3,0))</f>
        <v>2200042194297</v>
      </c>
      <c r="D128" s="111" t="str">
        <f>IF($A128="","",VLOOKUP($A128,'Annex 2 EHV charges'!$A$11:$O$236,7,0))</f>
        <v>Trequite</v>
      </c>
      <c r="E128" s="121">
        <f>IFERROR(IF(VLOOKUP($A128,'Annex 2 EHV charges'!$A$11:$O$236,8,FALSE)=0,"",VLOOKUP($A128,'Annex 2 EHV charges'!$A$11:$O$236,8,FALSE)),"")</f>
        <v>0.68300000000000005</v>
      </c>
      <c r="F128" s="122">
        <f>IFERROR(IF(VLOOKUP($A128,'Annex 2 EHV charges'!$A$11:$O$236,9,FALSE)=0,"",VLOOKUP($A128,'Annex 2 EHV charges'!$A$11:$O$236,9,FALSE)),"")</f>
        <v>1.75</v>
      </c>
      <c r="G128" s="118">
        <f>IFERROR(IF(VLOOKUP($A128,'Annex 2 EHV charges'!$A$11:$O$236,10,FALSE)=0,"",VLOOKUP($A128,'Annex 2 EHV charges'!$A$11:$O$236,10,FALSE)),"")</f>
        <v>2.2599999999999998</v>
      </c>
      <c r="H128" s="118">
        <f>IFERROR(IF(VLOOKUP($A128,'Annex 2 EHV charges'!$A$11:$O$236,10,FALSE)=0,"",VLOOKUP($A128,'Annex 2 EHV charges'!$A$11:$O$236,10,FALSE)),"")</f>
        <v>2.2599999999999998</v>
      </c>
    </row>
    <row r="129" spans="1:8" x14ac:dyDescent="0.2">
      <c r="A129" s="111">
        <f t="array" ref="A129">IFERROR(INDEX('Annex 2 EHV charges'!$A$11:$A$236, MATCH(0, IF(ISBLANK('Annex 2 EHV charges'!$A$11:$A$236),1, COUNTIF(A$10:$A128, 'Annex 2 EHV charges'!$A$11:$A$236)), 0)),"")</f>
        <v>841</v>
      </c>
      <c r="B129" s="111">
        <f>IF($A129="","",VLOOKUP($A129,'Annex 2 EHV charges'!$A$11:$O$236,2,0))</f>
        <v>841</v>
      </c>
      <c r="C129" s="109" t="str">
        <f>IF($A129="","",VLOOKUP($A129,'Annex 2 EHV charges'!$A$11:$O$236,3,0))</f>
        <v>2200042193735</v>
      </c>
      <c r="D129" s="111" t="str">
        <f>IF($A129="","",VLOOKUP($A129,'Annex 2 EHV charges'!$A$11:$O$236,7,0))</f>
        <v>Higher Tregarne PV</v>
      </c>
      <c r="E129" s="121">
        <f>IFERROR(IF(VLOOKUP($A129,'Annex 2 EHV charges'!$A$11:$O$236,8,FALSE)=0,"",VLOOKUP($A129,'Annex 2 EHV charges'!$A$11:$O$236,8,FALSE)),"")</f>
        <v>1.2789999999999999</v>
      </c>
      <c r="F129" s="122">
        <f>IFERROR(IF(VLOOKUP($A129,'Annex 2 EHV charges'!$A$11:$O$236,9,FALSE)=0,"",VLOOKUP($A129,'Annex 2 EHV charges'!$A$11:$O$236,9,FALSE)),"")</f>
        <v>3.3</v>
      </c>
      <c r="G129" s="118">
        <f>IFERROR(IF(VLOOKUP($A129,'Annex 2 EHV charges'!$A$11:$O$236,10,FALSE)=0,"",VLOOKUP($A129,'Annex 2 EHV charges'!$A$11:$O$236,10,FALSE)),"")</f>
        <v>2.14</v>
      </c>
      <c r="H129" s="118">
        <f>IFERROR(IF(VLOOKUP($A129,'Annex 2 EHV charges'!$A$11:$O$236,10,FALSE)=0,"",VLOOKUP($A129,'Annex 2 EHV charges'!$A$11:$O$236,10,FALSE)),"")</f>
        <v>2.14</v>
      </c>
    </row>
    <row r="130" spans="1:8" x14ac:dyDescent="0.2">
      <c r="A130" s="111">
        <f t="array" ref="A130">IFERROR(INDEX('Annex 2 EHV charges'!$A$11:$A$236, MATCH(0, IF(ISBLANK('Annex 2 EHV charges'!$A$11:$A$236),1, COUNTIF(A$10:$A129, 'Annex 2 EHV charges'!$A$11:$A$236)), 0)),"")</f>
        <v>842</v>
      </c>
      <c r="B130" s="111">
        <f>IF($A130="","",VLOOKUP($A130,'Annex 2 EHV charges'!$A$11:$O$236,2,0))</f>
        <v>842</v>
      </c>
      <c r="C130" s="109" t="str">
        <f>IF($A130="","",VLOOKUP($A130,'Annex 2 EHV charges'!$A$11:$O$236,3,0))</f>
        <v>2200042195592</v>
      </c>
      <c r="D130" s="111" t="str">
        <f>IF($A130="","",VLOOKUP($A130,'Annex 2 EHV charges'!$A$11:$O$236,7,0))</f>
        <v>Higher North Beer PV</v>
      </c>
      <c r="E130" s="121" t="str">
        <f>IFERROR(IF(VLOOKUP($A130,'Annex 2 EHV charges'!$A$11:$O$236,8,FALSE)=0,"",VLOOKUP($A130,'Annex 2 EHV charges'!$A$11:$O$236,8,FALSE)),"")</f>
        <v/>
      </c>
      <c r="F130" s="122">
        <f>IFERROR(IF(VLOOKUP($A130,'Annex 2 EHV charges'!$A$11:$O$236,9,FALSE)=0,"",VLOOKUP($A130,'Annex 2 EHV charges'!$A$11:$O$236,9,FALSE)),"")</f>
        <v>0.05</v>
      </c>
      <c r="G130" s="118">
        <f>IFERROR(IF(VLOOKUP($A130,'Annex 2 EHV charges'!$A$11:$O$236,10,FALSE)=0,"",VLOOKUP($A130,'Annex 2 EHV charges'!$A$11:$O$236,10,FALSE)),"")</f>
        <v>2.6</v>
      </c>
      <c r="H130" s="118">
        <f>IFERROR(IF(VLOOKUP($A130,'Annex 2 EHV charges'!$A$11:$O$236,10,FALSE)=0,"",VLOOKUP($A130,'Annex 2 EHV charges'!$A$11:$O$236,10,FALSE)),"")</f>
        <v>2.6</v>
      </c>
    </row>
    <row r="131" spans="1:8" x14ac:dyDescent="0.2">
      <c r="A131" s="111">
        <f t="array" ref="A131">IFERROR(INDEX('Annex 2 EHV charges'!$A$11:$A$236, MATCH(0, IF(ISBLANK('Annex 2 EHV charges'!$A$11:$A$236),1, COUNTIF(A$10:$A130, 'Annex 2 EHV charges'!$A$11:$A$236)), 0)),"")</f>
        <v>843</v>
      </c>
      <c r="B131" s="111">
        <f>IF($A131="","",VLOOKUP($A131,'Annex 2 EHV charges'!$A$11:$O$236,2,0))</f>
        <v>843</v>
      </c>
      <c r="C131" s="109" t="str">
        <f>IF($A131="","",VLOOKUP($A131,'Annex 2 EHV charges'!$A$11:$O$236,3,0))</f>
        <v>2200042196781</v>
      </c>
      <c r="D131" s="111" t="str">
        <f>IF($A131="","",VLOOKUP($A131,'Annex 2 EHV charges'!$A$11:$O$236,7,0))</f>
        <v>Horsacott PV</v>
      </c>
      <c r="E131" s="121" t="str">
        <f>IFERROR(IF(VLOOKUP($A131,'Annex 2 EHV charges'!$A$11:$O$236,8,FALSE)=0,"",VLOOKUP($A131,'Annex 2 EHV charges'!$A$11:$O$236,8,FALSE)),"")</f>
        <v/>
      </c>
      <c r="F131" s="122">
        <f>IFERROR(IF(VLOOKUP($A131,'Annex 2 EHV charges'!$A$11:$O$236,9,FALSE)=0,"",VLOOKUP($A131,'Annex 2 EHV charges'!$A$11:$O$236,9,FALSE)),"")</f>
        <v>1.18</v>
      </c>
      <c r="G131" s="118">
        <f>IFERROR(IF(VLOOKUP($A131,'Annex 2 EHV charges'!$A$11:$O$236,10,FALSE)=0,"",VLOOKUP($A131,'Annex 2 EHV charges'!$A$11:$O$236,10,FALSE)),"")</f>
        <v>3.01</v>
      </c>
      <c r="H131" s="118">
        <f>IFERROR(IF(VLOOKUP($A131,'Annex 2 EHV charges'!$A$11:$O$236,10,FALSE)=0,"",VLOOKUP($A131,'Annex 2 EHV charges'!$A$11:$O$236,10,FALSE)),"")</f>
        <v>3.01</v>
      </c>
    </row>
    <row r="132" spans="1:8" x14ac:dyDescent="0.2">
      <c r="A132" s="111">
        <f t="array" ref="A132">IFERROR(INDEX('Annex 2 EHV charges'!$A$11:$A$236, MATCH(0, IF(ISBLANK('Annex 2 EHV charges'!$A$11:$A$236),1, COUNTIF(A$10:$A131, 'Annex 2 EHV charges'!$A$11:$A$236)), 0)),"")</f>
        <v>844</v>
      </c>
      <c r="B132" s="111">
        <f>IF($A132="","",VLOOKUP($A132,'Annex 2 EHV charges'!$A$11:$O$236,2,0))</f>
        <v>844</v>
      </c>
      <c r="C132" s="109" t="str">
        <f>IF($A132="","",VLOOKUP($A132,'Annex 2 EHV charges'!$A$11:$O$236,3,0))</f>
        <v>2200042201252</v>
      </c>
      <c r="D132" s="111" t="str">
        <f>IF($A132="","",VLOOKUP($A132,'Annex 2 EHV charges'!$A$11:$O$236,7,0))</f>
        <v>Langunnett PV</v>
      </c>
      <c r="E132" s="121">
        <f>IFERROR(IF(VLOOKUP($A132,'Annex 2 EHV charges'!$A$11:$O$236,8,FALSE)=0,"",VLOOKUP($A132,'Annex 2 EHV charges'!$A$11:$O$236,8,FALSE)),"")</f>
        <v>0.70299999999999996</v>
      </c>
      <c r="F132" s="122">
        <f>IFERROR(IF(VLOOKUP($A132,'Annex 2 EHV charges'!$A$11:$O$236,9,FALSE)=0,"",VLOOKUP($A132,'Annex 2 EHV charges'!$A$11:$O$236,9,FALSE)),"")</f>
        <v>8.49</v>
      </c>
      <c r="G132" s="118">
        <f>IFERROR(IF(VLOOKUP($A132,'Annex 2 EHV charges'!$A$11:$O$236,10,FALSE)=0,"",VLOOKUP($A132,'Annex 2 EHV charges'!$A$11:$O$236,10,FALSE)),"")</f>
        <v>2.2999999999999998</v>
      </c>
      <c r="H132" s="118">
        <f>IFERROR(IF(VLOOKUP($A132,'Annex 2 EHV charges'!$A$11:$O$236,10,FALSE)=0,"",VLOOKUP($A132,'Annex 2 EHV charges'!$A$11:$O$236,10,FALSE)),"")</f>
        <v>2.2999999999999998</v>
      </c>
    </row>
    <row r="133" spans="1:8" x14ac:dyDescent="0.2">
      <c r="A133" s="111">
        <f t="array" ref="A133">IFERROR(INDEX('Annex 2 EHV charges'!$A$11:$A$236, MATCH(0, IF(ISBLANK('Annex 2 EHV charges'!$A$11:$A$236),1, COUNTIF(A$10:$A132, 'Annex 2 EHV charges'!$A$11:$A$236)), 0)),"")</f>
        <v>845</v>
      </c>
      <c r="B133" s="111">
        <f>IF($A133="","",VLOOKUP($A133,'Annex 2 EHV charges'!$A$11:$O$236,2,0))</f>
        <v>845</v>
      </c>
      <c r="C133" s="109" t="str">
        <f>IF($A133="","",VLOOKUP($A133,'Annex 2 EHV charges'!$A$11:$O$236,3,0))</f>
        <v>2200042201270</v>
      </c>
      <c r="D133" s="111" t="str">
        <f>IF($A133="","",VLOOKUP($A133,'Annex 2 EHV charges'!$A$11:$O$236,7,0))</f>
        <v>Trefinnick Farm PV</v>
      </c>
      <c r="E133" s="121">
        <f>IFERROR(IF(VLOOKUP($A133,'Annex 2 EHV charges'!$A$11:$O$236,8,FALSE)=0,"",VLOOKUP($A133,'Annex 2 EHV charges'!$A$11:$O$236,8,FALSE)),"")</f>
        <v>0.49199999999999999</v>
      </c>
      <c r="F133" s="122">
        <f>IFERROR(IF(VLOOKUP($A133,'Annex 2 EHV charges'!$A$11:$O$236,9,FALSE)=0,"",VLOOKUP($A133,'Annex 2 EHV charges'!$A$11:$O$236,9,FALSE)),"")</f>
        <v>11.49</v>
      </c>
      <c r="G133" s="118">
        <f>IFERROR(IF(VLOOKUP($A133,'Annex 2 EHV charges'!$A$11:$O$236,10,FALSE)=0,"",VLOOKUP($A133,'Annex 2 EHV charges'!$A$11:$O$236,10,FALSE)),"")</f>
        <v>2.65</v>
      </c>
      <c r="H133" s="118">
        <f>IFERROR(IF(VLOOKUP($A133,'Annex 2 EHV charges'!$A$11:$O$236,10,FALSE)=0,"",VLOOKUP($A133,'Annex 2 EHV charges'!$A$11:$O$236,10,FALSE)),"")</f>
        <v>2.65</v>
      </c>
    </row>
    <row r="134" spans="1:8" x14ac:dyDescent="0.2">
      <c r="A134" s="111">
        <f t="array" ref="A134">IFERROR(INDEX('Annex 2 EHV charges'!$A$11:$A$236, MATCH(0, IF(ISBLANK('Annex 2 EHV charges'!$A$11:$A$236),1, COUNTIF(A$10:$A133, 'Annex 2 EHV charges'!$A$11:$A$236)), 0)),"")</f>
        <v>846</v>
      </c>
      <c r="B134" s="111">
        <f>IF($A134="","",VLOOKUP($A134,'Annex 2 EHV charges'!$A$11:$O$236,2,0))</f>
        <v>846</v>
      </c>
      <c r="C134" s="109" t="str">
        <f>IF($A134="","",VLOOKUP($A134,'Annex 2 EHV charges'!$A$11:$O$236,3,0))</f>
        <v>2200042202939</v>
      </c>
      <c r="D134" s="111" t="str">
        <f>IF($A134="","",VLOOKUP($A134,'Annex 2 EHV charges'!$A$11:$O$236,7,0))</f>
        <v>Little Trevease Farm PV</v>
      </c>
      <c r="E134" s="121">
        <f>IFERROR(IF(VLOOKUP($A134,'Annex 2 EHV charges'!$A$11:$O$236,8,FALSE)=0,"",VLOOKUP($A134,'Annex 2 EHV charges'!$A$11:$O$236,8,FALSE)),"")</f>
        <v>1.268</v>
      </c>
      <c r="F134" s="122">
        <f>IFERROR(IF(VLOOKUP($A134,'Annex 2 EHV charges'!$A$11:$O$236,9,FALSE)=0,"",VLOOKUP($A134,'Annex 2 EHV charges'!$A$11:$O$236,9,FALSE)),"")</f>
        <v>3.46</v>
      </c>
      <c r="G134" s="118">
        <f>IFERROR(IF(VLOOKUP($A134,'Annex 2 EHV charges'!$A$11:$O$236,10,FALSE)=0,"",VLOOKUP($A134,'Annex 2 EHV charges'!$A$11:$O$236,10,FALSE)),"")</f>
        <v>2.08</v>
      </c>
      <c r="H134" s="118">
        <f>IFERROR(IF(VLOOKUP($A134,'Annex 2 EHV charges'!$A$11:$O$236,10,FALSE)=0,"",VLOOKUP($A134,'Annex 2 EHV charges'!$A$11:$O$236,10,FALSE)),"")</f>
        <v>2.08</v>
      </c>
    </row>
    <row r="135" spans="1:8" x14ac:dyDescent="0.2">
      <c r="A135" s="111">
        <f t="array" ref="A135">IFERROR(INDEX('Annex 2 EHV charges'!$A$11:$A$236, MATCH(0, IF(ISBLANK('Annex 2 EHV charges'!$A$11:$A$236),1, COUNTIF(A$10:$A134, 'Annex 2 EHV charges'!$A$11:$A$236)), 0)),"")</f>
        <v>847</v>
      </c>
      <c r="B135" s="111">
        <f>IF($A135="","",VLOOKUP($A135,'Annex 2 EHV charges'!$A$11:$O$236,2,0))</f>
        <v>847</v>
      </c>
      <c r="C135" s="109" t="str">
        <f>IF($A135="","",VLOOKUP($A135,'Annex 2 EHV charges'!$A$11:$O$236,3,0))</f>
        <v>2200042202957</v>
      </c>
      <c r="D135" s="111" t="str">
        <f>IF($A135="","",VLOOKUP($A135,'Annex 2 EHV charges'!$A$11:$O$236,7,0))</f>
        <v>Marksbury</v>
      </c>
      <c r="E135" s="121">
        <f>IFERROR(IF(VLOOKUP($A135,'Annex 2 EHV charges'!$A$11:$O$236,8,FALSE)=0,"",VLOOKUP($A135,'Annex 2 EHV charges'!$A$11:$O$236,8,FALSE)),"")</f>
        <v>6.3780000000000001</v>
      </c>
      <c r="F135" s="122">
        <f>IFERROR(IF(VLOOKUP($A135,'Annex 2 EHV charges'!$A$11:$O$236,9,FALSE)=0,"",VLOOKUP($A135,'Annex 2 EHV charges'!$A$11:$O$236,9,FALSE)),"")</f>
        <v>1.31</v>
      </c>
      <c r="G135" s="118">
        <f>IFERROR(IF(VLOOKUP($A135,'Annex 2 EHV charges'!$A$11:$O$236,10,FALSE)=0,"",VLOOKUP($A135,'Annex 2 EHV charges'!$A$11:$O$236,10,FALSE)),"")</f>
        <v>3.28</v>
      </c>
      <c r="H135" s="118">
        <f>IFERROR(IF(VLOOKUP($A135,'Annex 2 EHV charges'!$A$11:$O$236,10,FALSE)=0,"",VLOOKUP($A135,'Annex 2 EHV charges'!$A$11:$O$236,10,FALSE)),"")</f>
        <v>3.28</v>
      </c>
    </row>
    <row r="136" spans="1:8" x14ac:dyDescent="0.2">
      <c r="A136" s="111">
        <f t="array" ref="A136">IFERROR(INDEX('Annex 2 EHV charges'!$A$11:$A$236, MATCH(0, IF(ISBLANK('Annex 2 EHV charges'!$A$11:$A$236),1, COUNTIF(A$10:$A135, 'Annex 2 EHV charges'!$A$11:$A$236)), 0)),"")</f>
        <v>848</v>
      </c>
      <c r="B136" s="111">
        <f>IF($A136="","",VLOOKUP($A136,'Annex 2 EHV charges'!$A$11:$O$236,2,0))</f>
        <v>848</v>
      </c>
      <c r="C136" s="109" t="str">
        <f>IF($A136="","",VLOOKUP($A136,'Annex 2 EHV charges'!$A$11:$O$236,3,0))</f>
        <v>2200042202975</v>
      </c>
      <c r="D136" s="111" t="str">
        <f>IF($A136="","",VLOOKUP($A136,'Annex 2 EHV charges'!$A$11:$O$236,7,0))</f>
        <v>Cobbs Cross</v>
      </c>
      <c r="E136" s="121">
        <f>IFERROR(IF(VLOOKUP($A136,'Annex 2 EHV charges'!$A$11:$O$236,8,FALSE)=0,"",VLOOKUP($A136,'Annex 2 EHV charges'!$A$11:$O$236,8,FALSE)),"")</f>
        <v>3.7999999999999999E-2</v>
      </c>
      <c r="F136" s="122">
        <f>IFERROR(IF(VLOOKUP($A136,'Annex 2 EHV charges'!$A$11:$O$236,9,FALSE)=0,"",VLOOKUP($A136,'Annex 2 EHV charges'!$A$11:$O$236,9,FALSE)),"")</f>
        <v>3.76</v>
      </c>
      <c r="G136" s="118">
        <f>IFERROR(IF(VLOOKUP($A136,'Annex 2 EHV charges'!$A$11:$O$236,10,FALSE)=0,"",VLOOKUP($A136,'Annex 2 EHV charges'!$A$11:$O$236,10,FALSE)),"")</f>
        <v>2.0699999999999998</v>
      </c>
      <c r="H136" s="118">
        <f>IFERROR(IF(VLOOKUP($A136,'Annex 2 EHV charges'!$A$11:$O$236,10,FALSE)=0,"",VLOOKUP($A136,'Annex 2 EHV charges'!$A$11:$O$236,10,FALSE)),"")</f>
        <v>2.0699999999999998</v>
      </c>
    </row>
    <row r="137" spans="1:8" x14ac:dyDescent="0.2">
      <c r="A137" s="111">
        <f t="array" ref="A137">IFERROR(INDEX('Annex 2 EHV charges'!$A$11:$A$236, MATCH(0, IF(ISBLANK('Annex 2 EHV charges'!$A$11:$A$236),1, COUNTIF(A$10:$A136, 'Annex 2 EHV charges'!$A$11:$A$236)), 0)),"")</f>
        <v>849</v>
      </c>
      <c r="B137" s="111">
        <f>IF($A137="","",VLOOKUP($A137,'Annex 2 EHV charges'!$A$11:$O$236,2,0))</f>
        <v>849</v>
      </c>
      <c r="C137" s="109" t="str">
        <f>IF($A137="","",VLOOKUP($A137,'Annex 2 EHV charges'!$A$11:$O$236,3,0))</f>
        <v>2200042204652</v>
      </c>
      <c r="D137" s="111" t="str">
        <f>IF($A137="","",VLOOKUP($A137,'Annex 2 EHV charges'!$A$11:$O$236,7,0))</f>
        <v xml:space="preserve">Newlands Farm </v>
      </c>
      <c r="E137" s="121">
        <f>IFERROR(IF(VLOOKUP($A137,'Annex 2 EHV charges'!$A$11:$O$236,8,FALSE)=0,"",VLOOKUP($A137,'Annex 2 EHV charges'!$A$11:$O$236,8,FALSE)),"")</f>
        <v>5.0999999999999997E-2</v>
      </c>
      <c r="F137" s="122">
        <f>IFERROR(IF(VLOOKUP($A137,'Annex 2 EHV charges'!$A$11:$O$236,9,FALSE)=0,"",VLOOKUP($A137,'Annex 2 EHV charges'!$A$11:$O$236,9,FALSE)),"")</f>
        <v>1.86</v>
      </c>
      <c r="G137" s="118">
        <f>IFERROR(IF(VLOOKUP($A137,'Annex 2 EHV charges'!$A$11:$O$236,10,FALSE)=0,"",VLOOKUP($A137,'Annex 2 EHV charges'!$A$11:$O$236,10,FALSE)),"")</f>
        <v>2.15</v>
      </c>
      <c r="H137" s="118">
        <f>IFERROR(IF(VLOOKUP($A137,'Annex 2 EHV charges'!$A$11:$O$236,10,FALSE)=0,"",VLOOKUP($A137,'Annex 2 EHV charges'!$A$11:$O$236,10,FALSE)),"")</f>
        <v>2.15</v>
      </c>
    </row>
    <row r="138" spans="1:8" x14ac:dyDescent="0.2">
      <c r="A138" s="111">
        <f t="array" ref="A138">IFERROR(INDEX('Annex 2 EHV charges'!$A$11:$A$236, MATCH(0, IF(ISBLANK('Annex 2 EHV charges'!$A$11:$A$236),1, COUNTIF(A$10:$A137, 'Annex 2 EHV charges'!$A$11:$A$236)), 0)),"")</f>
        <v>850</v>
      </c>
      <c r="B138" s="111">
        <f>IF($A138="","",VLOOKUP($A138,'Annex 2 EHV charges'!$A$11:$O$236,2,0))</f>
        <v>850</v>
      </c>
      <c r="C138" s="109">
        <f>IF($A138="","",VLOOKUP($A138,'Annex 2 EHV charges'!$A$11:$O$236,3,0))</f>
        <v>2200042206580</v>
      </c>
      <c r="D138" s="111" t="str">
        <f>IF($A138="","",VLOOKUP($A138,'Annex 2 EHV charges'!$A$11:$O$236,7,0))</f>
        <v>CRICKET ST THOMAS</v>
      </c>
      <c r="E138" s="121">
        <f>IFERROR(IF(VLOOKUP($A138,'Annex 2 EHV charges'!$A$11:$O$236,8,FALSE)=0,"",VLOOKUP($A138,'Annex 2 EHV charges'!$A$11:$O$236,8,FALSE)),"")</f>
        <v>4.4999999999999998E-2</v>
      </c>
      <c r="F138" s="122">
        <f>IFERROR(IF(VLOOKUP($A138,'Annex 2 EHV charges'!$A$11:$O$236,9,FALSE)=0,"",VLOOKUP($A138,'Annex 2 EHV charges'!$A$11:$O$236,9,FALSE)),"")</f>
        <v>11.93</v>
      </c>
      <c r="G138" s="118">
        <f>IFERROR(IF(VLOOKUP($A138,'Annex 2 EHV charges'!$A$11:$O$236,10,FALSE)=0,"",VLOOKUP($A138,'Annex 2 EHV charges'!$A$11:$O$236,10,FALSE)),"")</f>
        <v>2.2599999999999998</v>
      </c>
      <c r="H138" s="118">
        <f>IFERROR(IF(VLOOKUP($A138,'Annex 2 EHV charges'!$A$11:$O$236,10,FALSE)=0,"",VLOOKUP($A138,'Annex 2 EHV charges'!$A$11:$O$236,10,FALSE)),"")</f>
        <v>2.2599999999999998</v>
      </c>
    </row>
    <row r="139" spans="1:8" x14ac:dyDescent="0.2">
      <c r="A139" s="111">
        <f t="array" ref="A139">IFERROR(INDEX('Annex 2 EHV charges'!$A$11:$A$236, MATCH(0, IF(ISBLANK('Annex 2 EHV charges'!$A$11:$A$236),1, COUNTIF(A$10:$A138, 'Annex 2 EHV charges'!$A$11:$A$236)), 0)),"")</f>
        <v>851</v>
      </c>
      <c r="B139" s="111">
        <f>IF($A139="","",VLOOKUP($A139,'Annex 2 EHV charges'!$A$11:$O$236,2,0))</f>
        <v>851</v>
      </c>
      <c r="C139" s="109" t="str">
        <f>IF($A139="","",VLOOKUP($A139,'Annex 2 EHV charges'!$A$11:$O$236,3,0))</f>
        <v>2200042206622</v>
      </c>
      <c r="D139" s="111" t="str">
        <f>IF($A139="","",VLOOKUP($A139,'Annex 2 EHV charges'!$A$11:$O$236,7,0))</f>
        <v>Parsonage Barn</v>
      </c>
      <c r="E139" s="121">
        <f>IFERROR(IF(VLOOKUP($A139,'Annex 2 EHV charges'!$A$11:$O$236,8,FALSE)=0,"",VLOOKUP($A139,'Annex 2 EHV charges'!$A$11:$O$236,8,FALSE)),"")</f>
        <v>4.3999999999999997E-2</v>
      </c>
      <c r="F139" s="122">
        <f>IFERROR(IF(VLOOKUP($A139,'Annex 2 EHV charges'!$A$11:$O$236,9,FALSE)=0,"",VLOOKUP($A139,'Annex 2 EHV charges'!$A$11:$O$236,9,FALSE)),"")</f>
        <v>13.06</v>
      </c>
      <c r="G139" s="118">
        <f>IFERROR(IF(VLOOKUP($A139,'Annex 2 EHV charges'!$A$11:$O$236,10,FALSE)=0,"",VLOOKUP($A139,'Annex 2 EHV charges'!$A$11:$O$236,10,FALSE)),"")</f>
        <v>2.3199999999999998</v>
      </c>
      <c r="H139" s="118">
        <f>IFERROR(IF(VLOOKUP($A139,'Annex 2 EHV charges'!$A$11:$O$236,10,FALSE)=0,"",VLOOKUP($A139,'Annex 2 EHV charges'!$A$11:$O$236,10,FALSE)),"")</f>
        <v>2.3199999999999998</v>
      </c>
    </row>
    <row r="140" spans="1:8" x14ac:dyDescent="0.2">
      <c r="A140" s="111">
        <f t="array" ref="A140">IFERROR(INDEX('Annex 2 EHV charges'!$A$11:$A$236, MATCH(0, IF(ISBLANK('Annex 2 EHV charges'!$A$11:$A$236),1, COUNTIF(A$10:$A139, 'Annex 2 EHV charges'!$A$11:$A$236)), 0)),"")</f>
        <v>852</v>
      </c>
      <c r="B140" s="111">
        <f>IF($A140="","",VLOOKUP($A140,'Annex 2 EHV charges'!$A$11:$O$236,2,0))</f>
        <v>852</v>
      </c>
      <c r="C140" s="109">
        <f>IF($A140="","",VLOOKUP($A140,'Annex 2 EHV charges'!$A$11:$O$236,3,0))</f>
        <v>2200042208806</v>
      </c>
      <c r="D140" s="111" t="str">
        <f>IF($A140="","",VLOOKUP($A140,'Annex 2 EHV charges'!$A$11:$O$236,7,0))</f>
        <v>Hewas PV</v>
      </c>
      <c r="E140" s="121">
        <f>IFERROR(IF(VLOOKUP($A140,'Annex 2 EHV charges'!$A$11:$O$236,8,FALSE)=0,"",VLOOKUP($A140,'Annex 2 EHV charges'!$A$11:$O$236,8,FALSE)),"")</f>
        <v>1.57</v>
      </c>
      <c r="F140" s="122">
        <f>IFERROR(IF(VLOOKUP($A140,'Annex 2 EHV charges'!$A$11:$O$236,9,FALSE)=0,"",VLOOKUP($A140,'Annex 2 EHV charges'!$A$11:$O$236,9,FALSE)),"")</f>
        <v>6.23</v>
      </c>
      <c r="G140" s="118">
        <f>IFERROR(IF(VLOOKUP($A140,'Annex 2 EHV charges'!$A$11:$O$236,10,FALSE)=0,"",VLOOKUP($A140,'Annex 2 EHV charges'!$A$11:$O$236,10,FALSE)),"")</f>
        <v>2.19</v>
      </c>
      <c r="H140" s="118">
        <f>IFERROR(IF(VLOOKUP($A140,'Annex 2 EHV charges'!$A$11:$O$236,10,FALSE)=0,"",VLOOKUP($A140,'Annex 2 EHV charges'!$A$11:$O$236,10,FALSE)),"")</f>
        <v>2.19</v>
      </c>
    </row>
    <row r="141" spans="1:8" x14ac:dyDescent="0.2">
      <c r="A141" s="111">
        <f t="array" ref="A141">IFERROR(INDEX('Annex 2 EHV charges'!$A$11:$A$236, MATCH(0, IF(ISBLANK('Annex 2 EHV charges'!$A$11:$A$236),1, COUNTIF(A$10:$A140, 'Annex 2 EHV charges'!$A$11:$A$236)), 0)),"")</f>
        <v>853</v>
      </c>
      <c r="B141" s="111">
        <f>IF($A141="","",VLOOKUP($A141,'Annex 2 EHV charges'!$A$11:$O$236,2,0))</f>
        <v>853</v>
      </c>
      <c r="C141" s="109">
        <f>IF($A141="","",VLOOKUP($A141,'Annex 2 EHV charges'!$A$11:$O$236,3,0))</f>
        <v>2200042208842</v>
      </c>
      <c r="D141" s="111" t="str">
        <f>IF($A141="","",VLOOKUP($A141,'Annex 2 EHV charges'!$A$11:$O$236,7,0))</f>
        <v>CRINACOTT PV</v>
      </c>
      <c r="E141" s="121" t="str">
        <f>IFERROR(IF(VLOOKUP($A141,'Annex 2 EHV charges'!$A$11:$O$236,8,FALSE)=0,"",VLOOKUP($A141,'Annex 2 EHV charges'!$A$11:$O$236,8,FALSE)),"")</f>
        <v/>
      </c>
      <c r="F141" s="122">
        <f>IFERROR(IF(VLOOKUP($A141,'Annex 2 EHV charges'!$A$11:$O$236,9,FALSE)=0,"",VLOOKUP($A141,'Annex 2 EHV charges'!$A$11:$O$236,9,FALSE)),"")</f>
        <v>8.48</v>
      </c>
      <c r="G141" s="118">
        <f>IFERROR(IF(VLOOKUP($A141,'Annex 2 EHV charges'!$A$11:$O$236,10,FALSE)=0,"",VLOOKUP($A141,'Annex 2 EHV charges'!$A$11:$O$236,10,FALSE)),"")</f>
        <v>2.0699999999999998</v>
      </c>
      <c r="H141" s="118">
        <f>IFERROR(IF(VLOOKUP($A141,'Annex 2 EHV charges'!$A$11:$O$236,10,FALSE)=0,"",VLOOKUP($A141,'Annex 2 EHV charges'!$A$11:$O$236,10,FALSE)),"")</f>
        <v>2.0699999999999998</v>
      </c>
    </row>
    <row r="142" spans="1:8" x14ac:dyDescent="0.2">
      <c r="A142" s="111">
        <f t="array" ref="A142">IFERROR(INDEX('Annex 2 EHV charges'!$A$11:$A$236, MATCH(0, IF(ISBLANK('Annex 2 EHV charges'!$A$11:$A$236),1, COUNTIF(A$10:$A141, 'Annex 2 EHV charges'!$A$11:$A$236)), 0)),"")</f>
        <v>854</v>
      </c>
      <c r="B142" s="111">
        <f>IF($A142="","",VLOOKUP($A142,'Annex 2 EHV charges'!$A$11:$O$236,2,0))</f>
        <v>854</v>
      </c>
      <c r="C142" s="109" t="str">
        <f>IF($A142="","",VLOOKUP($A142,'Annex 2 EHV charges'!$A$11:$O$236,3,0))</f>
        <v>2200042214711</v>
      </c>
      <c r="D142" s="111" t="str">
        <f>IF($A142="","",VLOOKUP($A142,'Annex 2 EHV charges'!$A$11:$O$236,7,0))</f>
        <v>Penare Farm</v>
      </c>
      <c r="E142" s="121">
        <f>IFERROR(IF(VLOOKUP($A142,'Annex 2 EHV charges'!$A$11:$O$236,8,FALSE)=0,"",VLOOKUP($A142,'Annex 2 EHV charges'!$A$11:$O$236,8,FALSE)),"")</f>
        <v>0.82799999999999996</v>
      </c>
      <c r="F142" s="122">
        <f>IFERROR(IF(VLOOKUP($A142,'Annex 2 EHV charges'!$A$11:$O$236,9,FALSE)=0,"",VLOOKUP($A142,'Annex 2 EHV charges'!$A$11:$O$236,9,FALSE)),"")</f>
        <v>13.99</v>
      </c>
      <c r="G142" s="118">
        <f>IFERROR(IF(VLOOKUP($A142,'Annex 2 EHV charges'!$A$11:$O$236,10,FALSE)=0,"",VLOOKUP($A142,'Annex 2 EHV charges'!$A$11:$O$236,10,FALSE)),"")</f>
        <v>2.2000000000000002</v>
      </c>
      <c r="H142" s="118">
        <f>IFERROR(IF(VLOOKUP($A142,'Annex 2 EHV charges'!$A$11:$O$236,10,FALSE)=0,"",VLOOKUP($A142,'Annex 2 EHV charges'!$A$11:$O$236,10,FALSE)),"")</f>
        <v>2.2000000000000002</v>
      </c>
    </row>
    <row r="143" spans="1:8" x14ac:dyDescent="0.2">
      <c r="A143" s="111">
        <f t="array" ref="A143">IFERROR(INDEX('Annex 2 EHV charges'!$A$11:$A$236, MATCH(0, IF(ISBLANK('Annex 2 EHV charges'!$A$11:$A$236),1, COUNTIF(A$10:$A142, 'Annex 2 EHV charges'!$A$11:$A$236)), 0)),"")</f>
        <v>855</v>
      </c>
      <c r="B143" s="111">
        <f>IF($A143="","",VLOOKUP($A143,'Annex 2 EHV charges'!$A$11:$O$236,2,0))</f>
        <v>855</v>
      </c>
      <c r="C143" s="109" t="str">
        <f>IF($A143="","",VLOOKUP($A143,'Annex 2 EHV charges'!$A$11:$O$236,3,0))</f>
        <v>2200042214730</v>
      </c>
      <c r="D143" s="111" t="str">
        <f>IF($A143="","",VLOOKUP($A143,'Annex 2 EHV charges'!$A$11:$O$236,7,0))</f>
        <v>Aller Court</v>
      </c>
      <c r="E143" s="121">
        <f>IFERROR(IF(VLOOKUP($A143,'Annex 2 EHV charges'!$A$11:$O$236,8,FALSE)=0,"",VLOOKUP($A143,'Annex 2 EHV charges'!$A$11:$O$236,8,FALSE)),"")</f>
        <v>3.5000000000000003E-2</v>
      </c>
      <c r="F143" s="122">
        <f>IFERROR(IF(VLOOKUP($A143,'Annex 2 EHV charges'!$A$11:$O$236,9,FALSE)=0,"",VLOOKUP($A143,'Annex 2 EHV charges'!$A$11:$O$236,9,FALSE)),"")</f>
        <v>3.31</v>
      </c>
      <c r="G143" s="118">
        <f>IFERROR(IF(VLOOKUP($A143,'Annex 2 EHV charges'!$A$11:$O$236,10,FALSE)=0,"",VLOOKUP($A143,'Annex 2 EHV charges'!$A$11:$O$236,10,FALSE)),"")</f>
        <v>2.86</v>
      </c>
      <c r="H143" s="118">
        <f>IFERROR(IF(VLOOKUP($A143,'Annex 2 EHV charges'!$A$11:$O$236,10,FALSE)=0,"",VLOOKUP($A143,'Annex 2 EHV charges'!$A$11:$O$236,10,FALSE)),"")</f>
        <v>2.86</v>
      </c>
    </row>
    <row r="144" spans="1:8" x14ac:dyDescent="0.2">
      <c r="A144" s="111">
        <f t="array" ref="A144">IFERROR(INDEX('Annex 2 EHV charges'!$A$11:$A$236, MATCH(0, IF(ISBLANK('Annex 2 EHV charges'!$A$11:$A$236),1, COUNTIF(A$10:$A143, 'Annex 2 EHV charges'!$A$11:$A$236)), 0)),"")</f>
        <v>857</v>
      </c>
      <c r="B144" s="111">
        <f>IF($A144="","",VLOOKUP($A144,'Annex 2 EHV charges'!$A$11:$O$236,2,0))</f>
        <v>857</v>
      </c>
      <c r="C144" s="109" t="str">
        <f>IF($A144="","",VLOOKUP($A144,'Annex 2 EHV charges'!$A$11:$O$236,3,0))</f>
        <v>2200042214943</v>
      </c>
      <c r="D144" s="111" t="str">
        <f>IF($A144="","",VLOOKUP($A144,'Annex 2 EHV charges'!$A$11:$O$236,7,0))</f>
        <v>Stonebarrow</v>
      </c>
      <c r="E144" s="121">
        <f>IFERROR(IF(VLOOKUP($A144,'Annex 2 EHV charges'!$A$11:$O$236,8,FALSE)=0,"",VLOOKUP($A144,'Annex 2 EHV charges'!$A$11:$O$236,8,FALSE)),"")</f>
        <v>5.0999999999999997E-2</v>
      </c>
      <c r="F144" s="122">
        <f>IFERROR(IF(VLOOKUP($A144,'Annex 2 EHV charges'!$A$11:$O$236,9,FALSE)=0,"",VLOOKUP($A144,'Annex 2 EHV charges'!$A$11:$O$236,9,FALSE)),"")</f>
        <v>2.62</v>
      </c>
      <c r="G144" s="118">
        <f>IFERROR(IF(VLOOKUP($A144,'Annex 2 EHV charges'!$A$11:$O$236,10,FALSE)=0,"",VLOOKUP($A144,'Annex 2 EHV charges'!$A$11:$O$236,10,FALSE)),"")</f>
        <v>2.1</v>
      </c>
      <c r="H144" s="118">
        <f>IFERROR(IF(VLOOKUP($A144,'Annex 2 EHV charges'!$A$11:$O$236,10,FALSE)=0,"",VLOOKUP($A144,'Annex 2 EHV charges'!$A$11:$O$236,10,FALSE)),"")</f>
        <v>2.1</v>
      </c>
    </row>
    <row r="145" spans="1:8" x14ac:dyDescent="0.2">
      <c r="A145" s="111">
        <f t="array" ref="A145">IFERROR(INDEX('Annex 2 EHV charges'!$A$11:$A$236, MATCH(0, IF(ISBLANK('Annex 2 EHV charges'!$A$11:$A$236),1, COUNTIF(A$10:$A144, 'Annex 2 EHV charges'!$A$11:$A$236)), 0)),"")</f>
        <v>858</v>
      </c>
      <c r="B145" s="111">
        <f>IF($A145="","",VLOOKUP($A145,'Annex 2 EHV charges'!$A$11:$O$236,2,0))</f>
        <v>858</v>
      </c>
      <c r="C145" s="109" t="str">
        <f>IF($A145="","",VLOOKUP($A145,'Annex 2 EHV charges'!$A$11:$O$236,3,0))</f>
        <v>2200042215088</v>
      </c>
      <c r="D145" s="111" t="str">
        <f>IF($A145="","",VLOOKUP($A145,'Annex 2 EHV charges'!$A$11:$O$236,7,0))</f>
        <v>Whitley Farm</v>
      </c>
      <c r="E145" s="121">
        <f>IFERROR(IF(VLOOKUP($A145,'Annex 2 EHV charges'!$A$11:$O$236,8,FALSE)=0,"",VLOOKUP($A145,'Annex 2 EHV charges'!$A$11:$O$236,8,FALSE)),"")</f>
        <v>2.9000000000000001E-2</v>
      </c>
      <c r="F145" s="122">
        <f>IFERROR(IF(VLOOKUP($A145,'Annex 2 EHV charges'!$A$11:$O$236,9,FALSE)=0,"",VLOOKUP($A145,'Annex 2 EHV charges'!$A$11:$O$236,9,FALSE)),"")</f>
        <v>3.49</v>
      </c>
      <c r="G145" s="118">
        <f>IFERROR(IF(VLOOKUP($A145,'Annex 2 EHV charges'!$A$11:$O$236,10,FALSE)=0,"",VLOOKUP($A145,'Annex 2 EHV charges'!$A$11:$O$236,10,FALSE)),"")</f>
        <v>3.11</v>
      </c>
      <c r="H145" s="118">
        <f>IFERROR(IF(VLOOKUP($A145,'Annex 2 EHV charges'!$A$11:$O$236,10,FALSE)=0,"",VLOOKUP($A145,'Annex 2 EHV charges'!$A$11:$O$236,10,FALSE)),"")</f>
        <v>3.11</v>
      </c>
    </row>
    <row r="146" spans="1:8" x14ac:dyDescent="0.2">
      <c r="A146" s="111">
        <f t="array" ref="A146">IFERROR(INDEX('Annex 2 EHV charges'!$A$11:$A$236, MATCH(0, IF(ISBLANK('Annex 2 EHV charges'!$A$11:$A$236),1, COUNTIF(A$10:$A145, 'Annex 2 EHV charges'!$A$11:$A$236)), 0)),"")</f>
        <v>859</v>
      </c>
      <c r="B146" s="111">
        <f>IF($A146="","",VLOOKUP($A146,'Annex 2 EHV charges'!$A$11:$O$236,2,0))</f>
        <v>859</v>
      </c>
      <c r="C146" s="109" t="str">
        <f>IF($A146="","",VLOOKUP($A146,'Annex 2 EHV charges'!$A$11:$O$236,3,0))</f>
        <v>2200042215246</v>
      </c>
      <c r="D146" s="111" t="str">
        <f>IF($A146="","",VLOOKUP($A146,'Annex 2 EHV charges'!$A$11:$O$236,7,0))</f>
        <v>New Rendy Farm</v>
      </c>
      <c r="E146" s="121">
        <f>IFERROR(IF(VLOOKUP($A146,'Annex 2 EHV charges'!$A$11:$O$236,8,FALSE)=0,"",VLOOKUP($A146,'Annex 2 EHV charges'!$A$11:$O$236,8,FALSE)),"")</f>
        <v>1.4470000000000001</v>
      </c>
      <c r="F146" s="122">
        <f>IFERROR(IF(VLOOKUP($A146,'Annex 2 EHV charges'!$A$11:$O$236,9,FALSE)=0,"",VLOOKUP($A146,'Annex 2 EHV charges'!$A$11:$O$236,9,FALSE)),"")</f>
        <v>1.81</v>
      </c>
      <c r="G146" s="118">
        <f>IFERROR(IF(VLOOKUP($A146,'Annex 2 EHV charges'!$A$11:$O$236,10,FALSE)=0,"",VLOOKUP($A146,'Annex 2 EHV charges'!$A$11:$O$236,10,FALSE)),"")</f>
        <v>2.17</v>
      </c>
      <c r="H146" s="118">
        <f>IFERROR(IF(VLOOKUP($A146,'Annex 2 EHV charges'!$A$11:$O$236,10,FALSE)=0,"",VLOOKUP($A146,'Annex 2 EHV charges'!$A$11:$O$236,10,FALSE)),"")</f>
        <v>2.17</v>
      </c>
    </row>
    <row r="147" spans="1:8" x14ac:dyDescent="0.2">
      <c r="A147" s="111">
        <f t="array" ref="A147">IFERROR(INDEX('Annex 2 EHV charges'!$A$11:$A$236, MATCH(0, IF(ISBLANK('Annex 2 EHV charges'!$A$11:$A$236),1, COUNTIF(A$10:$A146, 'Annex 2 EHV charges'!$A$11:$A$236)), 0)),"")</f>
        <v>860</v>
      </c>
      <c r="B147" s="111">
        <f>IF($A147="","",VLOOKUP($A147,'Annex 2 EHV charges'!$A$11:$O$236,2,0))</f>
        <v>860</v>
      </c>
      <c r="C147" s="109">
        <f>IF($A147="","",VLOOKUP($A147,'Annex 2 EHV charges'!$A$11:$O$236,3,0))</f>
        <v>2200042216843</v>
      </c>
      <c r="D147" s="111" t="str">
        <f>IF($A147="","",VLOOKUP($A147,'Annex 2 EHV charges'!$A$11:$O$236,7,0))</f>
        <v>Tregassow</v>
      </c>
      <c r="E147" s="121" t="str">
        <f>IFERROR(IF(VLOOKUP($A147,'Annex 2 EHV charges'!$A$11:$O$236,8,FALSE)=0,"",VLOOKUP($A147,'Annex 2 EHV charges'!$A$11:$O$236,8,FALSE)),"")</f>
        <v/>
      </c>
      <c r="F147" s="122">
        <f>IFERROR(IF(VLOOKUP($A147,'Annex 2 EHV charges'!$A$11:$O$236,9,FALSE)=0,"",VLOOKUP($A147,'Annex 2 EHV charges'!$A$11:$O$236,9,FALSE)),"")</f>
        <v>3.09</v>
      </c>
      <c r="G147" s="118">
        <f>IFERROR(IF(VLOOKUP($A147,'Annex 2 EHV charges'!$A$11:$O$236,10,FALSE)=0,"",VLOOKUP($A147,'Annex 2 EHV charges'!$A$11:$O$236,10,FALSE)),"")</f>
        <v>2.2799999999999998</v>
      </c>
      <c r="H147" s="118">
        <f>IFERROR(IF(VLOOKUP($A147,'Annex 2 EHV charges'!$A$11:$O$236,10,FALSE)=0,"",VLOOKUP($A147,'Annex 2 EHV charges'!$A$11:$O$236,10,FALSE)),"")</f>
        <v>2.2799999999999998</v>
      </c>
    </row>
    <row r="148" spans="1:8" x14ac:dyDescent="0.2">
      <c r="A148" s="111">
        <f t="array" ref="A148">IFERROR(INDEX('Annex 2 EHV charges'!$A$11:$A$236, MATCH(0, IF(ISBLANK('Annex 2 EHV charges'!$A$11:$A$236),1, COUNTIF(A$10:$A147, 'Annex 2 EHV charges'!$A$11:$A$236)), 0)),"")</f>
        <v>861</v>
      </c>
      <c r="B148" s="111">
        <f>IF($A148="","",VLOOKUP($A148,'Annex 2 EHV charges'!$A$11:$O$236,2,0))</f>
        <v>861</v>
      </c>
      <c r="C148" s="109" t="str">
        <f>IF($A148="","",VLOOKUP($A148,'Annex 2 EHV charges'!$A$11:$O$236,3,0))</f>
        <v>2200042218405</v>
      </c>
      <c r="D148" s="111" t="str">
        <f>IF($A148="","",VLOOKUP($A148,'Annex 2 EHV charges'!$A$11:$O$236,7,0))</f>
        <v>Pitworthy</v>
      </c>
      <c r="E148" s="121" t="str">
        <f>IFERROR(IF(VLOOKUP($A148,'Annex 2 EHV charges'!$A$11:$O$236,8,FALSE)=0,"",VLOOKUP($A148,'Annex 2 EHV charges'!$A$11:$O$236,8,FALSE)),"")</f>
        <v/>
      </c>
      <c r="F148" s="122">
        <f>IFERROR(IF(VLOOKUP($A148,'Annex 2 EHV charges'!$A$11:$O$236,9,FALSE)=0,"",VLOOKUP($A148,'Annex 2 EHV charges'!$A$11:$O$236,9,FALSE)),"")</f>
        <v>6.57</v>
      </c>
      <c r="G148" s="118">
        <f>IFERROR(IF(VLOOKUP($A148,'Annex 2 EHV charges'!$A$11:$O$236,10,FALSE)=0,"",VLOOKUP($A148,'Annex 2 EHV charges'!$A$11:$O$236,10,FALSE)),"")</f>
        <v>2.0699999999999998</v>
      </c>
      <c r="H148" s="118">
        <f>IFERROR(IF(VLOOKUP($A148,'Annex 2 EHV charges'!$A$11:$O$236,10,FALSE)=0,"",VLOOKUP($A148,'Annex 2 EHV charges'!$A$11:$O$236,10,FALSE)),"")</f>
        <v>2.0699999999999998</v>
      </c>
    </row>
    <row r="149" spans="1:8" x14ac:dyDescent="0.2">
      <c r="A149" s="111">
        <f t="array" ref="A149">IFERROR(INDEX('Annex 2 EHV charges'!$A$11:$A$236, MATCH(0, IF(ISBLANK('Annex 2 EHV charges'!$A$11:$A$236),1, COUNTIF(A$10:$A148, 'Annex 2 EHV charges'!$A$11:$A$236)), 0)),"")</f>
        <v>862</v>
      </c>
      <c r="B149" s="111">
        <f>IF($A149="","",VLOOKUP($A149,'Annex 2 EHV charges'!$A$11:$O$236,2,0))</f>
        <v>862</v>
      </c>
      <c r="C149" s="109">
        <f>IF($A149="","",VLOOKUP($A149,'Annex 2 EHV charges'!$A$11:$O$236,3,0))</f>
        <v>2200042224250</v>
      </c>
      <c r="D149" s="111" t="str">
        <f>IF($A149="","",VLOOKUP($A149,'Annex 2 EHV charges'!$A$11:$O$236,7,0))</f>
        <v>Foxcombe PV</v>
      </c>
      <c r="E149" s="121" t="str">
        <f>IFERROR(IF(VLOOKUP($A149,'Annex 2 EHV charges'!$A$11:$O$236,8,FALSE)=0,"",VLOOKUP($A149,'Annex 2 EHV charges'!$A$11:$O$236,8,FALSE)),"")</f>
        <v/>
      </c>
      <c r="F149" s="122">
        <f>IFERROR(IF(VLOOKUP($A149,'Annex 2 EHV charges'!$A$11:$O$236,9,FALSE)=0,"",VLOOKUP($A149,'Annex 2 EHV charges'!$A$11:$O$236,9,FALSE)),"")</f>
        <v>1.76</v>
      </c>
      <c r="G149" s="118">
        <f>IFERROR(IF(VLOOKUP($A149,'Annex 2 EHV charges'!$A$11:$O$236,10,FALSE)=0,"",VLOOKUP($A149,'Annex 2 EHV charges'!$A$11:$O$236,10,FALSE)),"")</f>
        <v>2.2400000000000002</v>
      </c>
      <c r="H149" s="118">
        <f>IFERROR(IF(VLOOKUP($A149,'Annex 2 EHV charges'!$A$11:$O$236,10,FALSE)=0,"",VLOOKUP($A149,'Annex 2 EHV charges'!$A$11:$O$236,10,FALSE)),"")</f>
        <v>2.2400000000000002</v>
      </c>
    </row>
    <row r="150" spans="1:8" x14ac:dyDescent="0.2">
      <c r="A150" s="111">
        <f t="array" ref="A150">IFERROR(INDEX('Annex 2 EHV charges'!$A$11:$A$236, MATCH(0, IF(ISBLANK('Annex 2 EHV charges'!$A$11:$A$236),1, COUNTIF(A$10:$A149, 'Annex 2 EHV charges'!$A$11:$A$236)), 0)),"")</f>
        <v>863</v>
      </c>
      <c r="B150" s="111">
        <f>IF($A150="","",VLOOKUP($A150,'Annex 2 EHV charges'!$A$11:$O$236,2,0))</f>
        <v>863</v>
      </c>
      <c r="C150" s="109">
        <f>IF($A150="","",VLOOKUP($A150,'Annex 2 EHV charges'!$A$11:$O$236,3,0))</f>
        <v>2200042224278</v>
      </c>
      <c r="D150" s="111" t="str">
        <f>IF($A150="","",VLOOKUP($A150,'Annex 2 EHV charges'!$A$11:$O$236,7,0))</f>
        <v>Rexon Cross PV Farm</v>
      </c>
      <c r="E150" s="121" t="str">
        <f>IFERROR(IF(VLOOKUP($A150,'Annex 2 EHV charges'!$A$11:$O$236,8,FALSE)=0,"",VLOOKUP($A150,'Annex 2 EHV charges'!$A$11:$O$236,8,FALSE)),"")</f>
        <v/>
      </c>
      <c r="F150" s="122">
        <f>IFERROR(IF(VLOOKUP($A150,'Annex 2 EHV charges'!$A$11:$O$236,9,FALSE)=0,"",VLOOKUP($A150,'Annex 2 EHV charges'!$A$11:$O$236,9,FALSE)),"")</f>
        <v>2.34</v>
      </c>
      <c r="G150" s="118">
        <f>IFERROR(IF(VLOOKUP($A150,'Annex 2 EHV charges'!$A$11:$O$236,10,FALSE)=0,"",VLOOKUP($A150,'Annex 2 EHV charges'!$A$11:$O$236,10,FALSE)),"")</f>
        <v>2.2200000000000002</v>
      </c>
      <c r="H150" s="118">
        <f>IFERROR(IF(VLOOKUP($A150,'Annex 2 EHV charges'!$A$11:$O$236,10,FALSE)=0,"",VLOOKUP($A150,'Annex 2 EHV charges'!$A$11:$O$236,10,FALSE)),"")</f>
        <v>2.2200000000000002</v>
      </c>
    </row>
    <row r="151" spans="1:8" x14ac:dyDescent="0.2">
      <c r="A151" s="111">
        <f t="array" ref="A151">IFERROR(INDEX('Annex 2 EHV charges'!$A$11:$A$236, MATCH(0, IF(ISBLANK('Annex 2 EHV charges'!$A$11:$A$236),1, COUNTIF(A$10:$A150, 'Annex 2 EHV charges'!$A$11:$A$236)), 0)),"")</f>
        <v>864</v>
      </c>
      <c r="B151" s="111">
        <f>IF($A151="","",VLOOKUP($A151,'Annex 2 EHV charges'!$A$11:$O$236,2,0))</f>
        <v>864</v>
      </c>
      <c r="C151" s="109" t="str">
        <f>IF($A151="","",VLOOKUP($A151,'Annex 2 EHV charges'!$A$11:$O$236,3,0))</f>
        <v>2200042242880</v>
      </c>
      <c r="D151" s="111" t="str">
        <f>IF($A151="","",VLOOKUP($A151,'Annex 2 EHV charges'!$A$11:$O$236,7,0))</f>
        <v>Hazard Farm PV</v>
      </c>
      <c r="E151" s="121">
        <f>IFERROR(IF(VLOOKUP($A151,'Annex 2 EHV charges'!$A$11:$O$236,8,FALSE)=0,"",VLOOKUP($A151,'Annex 2 EHV charges'!$A$11:$O$236,8,FALSE)),"")</f>
        <v>3.6539999999999999</v>
      </c>
      <c r="F151" s="122">
        <f>IFERROR(IF(VLOOKUP($A151,'Annex 2 EHV charges'!$A$11:$O$236,9,FALSE)=0,"",VLOOKUP($A151,'Annex 2 EHV charges'!$A$11:$O$236,9,FALSE)),"")</f>
        <v>2.09</v>
      </c>
      <c r="G151" s="118">
        <f>IFERROR(IF(VLOOKUP($A151,'Annex 2 EHV charges'!$A$11:$O$236,10,FALSE)=0,"",VLOOKUP($A151,'Annex 2 EHV charges'!$A$11:$O$236,10,FALSE)),"")</f>
        <v>2.82</v>
      </c>
      <c r="H151" s="118">
        <f>IFERROR(IF(VLOOKUP($A151,'Annex 2 EHV charges'!$A$11:$O$236,10,FALSE)=0,"",VLOOKUP($A151,'Annex 2 EHV charges'!$A$11:$O$236,10,FALSE)),"")</f>
        <v>2.82</v>
      </c>
    </row>
    <row r="152" spans="1:8" x14ac:dyDescent="0.2">
      <c r="A152" s="111">
        <f t="array" ref="A152">IFERROR(INDEX('Annex 2 EHV charges'!$A$11:$A$236, MATCH(0, IF(ISBLANK('Annex 2 EHV charges'!$A$11:$A$236),1, COUNTIF(A$10:$A151, 'Annex 2 EHV charges'!$A$11:$A$236)), 0)),"")</f>
        <v>865</v>
      </c>
      <c r="B152" s="111">
        <f>IF($A152="","",VLOOKUP($A152,'Annex 2 EHV charges'!$A$11:$O$236,2,0))</f>
        <v>865</v>
      </c>
      <c r="C152" s="109" t="str">
        <f>IF($A152="","",VLOOKUP($A152,'Annex 2 EHV charges'!$A$11:$O$236,3,0))</f>
        <v>2200042244673</v>
      </c>
      <c r="D152" s="111" t="str">
        <f>IF($A152="","",VLOOKUP($A152,'Annex 2 EHV charges'!$A$11:$O$236,7,0))</f>
        <v>Luscott Barton</v>
      </c>
      <c r="E152" s="121" t="str">
        <f>IFERROR(IF(VLOOKUP($A152,'Annex 2 EHV charges'!$A$11:$O$236,8,FALSE)=0,"",VLOOKUP($A152,'Annex 2 EHV charges'!$A$11:$O$236,8,FALSE)),"")</f>
        <v/>
      </c>
      <c r="F152" s="122">
        <f>IFERROR(IF(VLOOKUP($A152,'Annex 2 EHV charges'!$A$11:$O$236,9,FALSE)=0,"",VLOOKUP($A152,'Annex 2 EHV charges'!$A$11:$O$236,9,FALSE)),"")</f>
        <v>1.54</v>
      </c>
      <c r="G152" s="118">
        <f>IFERROR(IF(VLOOKUP($A152,'Annex 2 EHV charges'!$A$11:$O$236,10,FALSE)=0,"",VLOOKUP($A152,'Annex 2 EHV charges'!$A$11:$O$236,10,FALSE)),"")</f>
        <v>5.0599999999999996</v>
      </c>
      <c r="H152" s="118">
        <f>IFERROR(IF(VLOOKUP($A152,'Annex 2 EHV charges'!$A$11:$O$236,10,FALSE)=0,"",VLOOKUP($A152,'Annex 2 EHV charges'!$A$11:$O$236,10,FALSE)),"")</f>
        <v>5.0599999999999996</v>
      </c>
    </row>
    <row r="153" spans="1:8" x14ac:dyDescent="0.2">
      <c r="A153" s="111">
        <f t="array" ref="A153">IFERROR(INDEX('Annex 2 EHV charges'!$A$11:$A$236, MATCH(0, IF(ISBLANK('Annex 2 EHV charges'!$A$11:$A$236),1, COUNTIF(A$10:$A152, 'Annex 2 EHV charges'!$A$11:$A$236)), 0)),"")</f>
        <v>866</v>
      </c>
      <c r="B153" s="111">
        <f>IF($A153="","",VLOOKUP($A153,'Annex 2 EHV charges'!$A$11:$O$236,2,0))</f>
        <v>866</v>
      </c>
      <c r="C153" s="109" t="str">
        <f>IF($A153="","",VLOOKUP($A153,'Annex 2 EHV charges'!$A$11:$O$236,3,0))</f>
        <v>2200042254120</v>
      </c>
      <c r="D153" s="111" t="str">
        <f>IF($A153="","",VLOOKUP($A153,'Annex 2 EHV charges'!$A$11:$O$236,7,0))</f>
        <v>Grange Farm PV</v>
      </c>
      <c r="E153" s="121">
        <f>IFERROR(IF(VLOOKUP($A153,'Annex 2 EHV charges'!$A$11:$O$236,8,FALSE)=0,"",VLOOKUP($A153,'Annex 2 EHV charges'!$A$11:$O$236,8,FALSE)),"")</f>
        <v>1.4510000000000001</v>
      </c>
      <c r="F153" s="122">
        <f>IFERROR(IF(VLOOKUP($A153,'Annex 2 EHV charges'!$A$11:$O$236,9,FALSE)=0,"",VLOOKUP($A153,'Annex 2 EHV charges'!$A$11:$O$236,9,FALSE)),"")</f>
        <v>6.67</v>
      </c>
      <c r="G153" s="118">
        <f>IFERROR(IF(VLOOKUP($A153,'Annex 2 EHV charges'!$A$11:$O$236,10,FALSE)=0,"",VLOOKUP($A153,'Annex 2 EHV charges'!$A$11:$O$236,10,FALSE)),"")</f>
        <v>2.19</v>
      </c>
      <c r="H153" s="118">
        <f>IFERROR(IF(VLOOKUP($A153,'Annex 2 EHV charges'!$A$11:$O$236,10,FALSE)=0,"",VLOOKUP($A153,'Annex 2 EHV charges'!$A$11:$O$236,10,FALSE)),"")</f>
        <v>2.19</v>
      </c>
    </row>
    <row r="154" spans="1:8" x14ac:dyDescent="0.2">
      <c r="A154" s="111">
        <f t="array" ref="A154">IFERROR(INDEX('Annex 2 EHV charges'!$A$11:$A$236, MATCH(0, IF(ISBLANK('Annex 2 EHV charges'!$A$11:$A$236),1, COUNTIF(A$10:$A153, 'Annex 2 EHV charges'!$A$11:$A$236)), 0)),"")</f>
        <v>867</v>
      </c>
      <c r="B154" s="111">
        <f>IF($A154="","",VLOOKUP($A154,'Annex 2 EHV charges'!$A$11:$O$236,2,0))</f>
        <v>867</v>
      </c>
      <c r="C154" s="109" t="str">
        <f>IF($A154="","",VLOOKUP($A154,'Annex 2 EHV charges'!$A$11:$O$236,3,0))</f>
        <v>2200042262724</v>
      </c>
      <c r="D154" s="111" t="str">
        <f>IF($A154="","",VLOOKUP($A154,'Annex 2 EHV charges'!$A$11:$O$236,7,0))</f>
        <v>Derriton Fields</v>
      </c>
      <c r="E154" s="121" t="str">
        <f>IFERROR(IF(VLOOKUP($A154,'Annex 2 EHV charges'!$A$11:$O$236,8,FALSE)=0,"",VLOOKUP($A154,'Annex 2 EHV charges'!$A$11:$O$236,8,FALSE)),"")</f>
        <v/>
      </c>
      <c r="F154" s="122">
        <f>IFERROR(IF(VLOOKUP($A154,'Annex 2 EHV charges'!$A$11:$O$236,9,FALSE)=0,"",VLOOKUP($A154,'Annex 2 EHV charges'!$A$11:$O$236,9,FALSE)),"")</f>
        <v>11.61</v>
      </c>
      <c r="G154" s="118">
        <f>IFERROR(IF(VLOOKUP($A154,'Annex 2 EHV charges'!$A$11:$O$236,10,FALSE)=0,"",VLOOKUP($A154,'Annex 2 EHV charges'!$A$11:$O$236,10,FALSE)),"")</f>
        <v>2.0699999999999998</v>
      </c>
      <c r="H154" s="118">
        <f>IFERROR(IF(VLOOKUP($A154,'Annex 2 EHV charges'!$A$11:$O$236,10,FALSE)=0,"",VLOOKUP($A154,'Annex 2 EHV charges'!$A$11:$O$236,10,FALSE)),"")</f>
        <v>2.0699999999999998</v>
      </c>
    </row>
    <row r="155" spans="1:8" x14ac:dyDescent="0.2">
      <c r="A155" s="111">
        <f t="array" ref="A155">IFERROR(INDEX('Annex 2 EHV charges'!$A$11:$A$236, MATCH(0, IF(ISBLANK('Annex 2 EHV charges'!$A$11:$A$236),1, COUNTIF(A$10:$A154, 'Annex 2 EHV charges'!$A$11:$A$236)), 0)),"")</f>
        <v>868</v>
      </c>
      <c r="B155" s="111">
        <f>IF($A155="","",VLOOKUP($A155,'Annex 2 EHV charges'!$A$11:$O$236,2,0))</f>
        <v>868</v>
      </c>
      <c r="C155" s="109" t="str">
        <f>IF($A155="","",VLOOKUP($A155,'Annex 2 EHV charges'!$A$11:$O$236,3,0))</f>
        <v>2200042278478</v>
      </c>
      <c r="D155" s="111" t="str">
        <f>IF($A155="","",VLOOKUP($A155,'Annex 2 EHV charges'!$A$11:$O$236,7,0))</f>
        <v>Cleave Farm</v>
      </c>
      <c r="E155" s="121" t="str">
        <f>IFERROR(IF(VLOOKUP($A155,'Annex 2 EHV charges'!$A$11:$O$236,8,FALSE)=0,"",VLOOKUP($A155,'Annex 2 EHV charges'!$A$11:$O$236,8,FALSE)),"")</f>
        <v/>
      </c>
      <c r="F155" s="122">
        <f>IFERROR(IF(VLOOKUP($A155,'Annex 2 EHV charges'!$A$11:$O$236,9,FALSE)=0,"",VLOOKUP($A155,'Annex 2 EHV charges'!$A$11:$O$236,9,FALSE)),"")</f>
        <v>10.69</v>
      </c>
      <c r="G155" s="118">
        <f>IFERROR(IF(VLOOKUP($A155,'Annex 2 EHV charges'!$A$11:$O$236,10,FALSE)=0,"",VLOOKUP($A155,'Annex 2 EHV charges'!$A$11:$O$236,10,FALSE)),"")</f>
        <v>3.79</v>
      </c>
      <c r="H155" s="118">
        <f>IFERROR(IF(VLOOKUP($A155,'Annex 2 EHV charges'!$A$11:$O$236,10,FALSE)=0,"",VLOOKUP($A155,'Annex 2 EHV charges'!$A$11:$O$236,10,FALSE)),"")</f>
        <v>3.79</v>
      </c>
    </row>
    <row r="156" spans="1:8" x14ac:dyDescent="0.2">
      <c r="A156" s="111">
        <f t="array" ref="A156">IFERROR(INDEX('Annex 2 EHV charges'!$A$11:$A$236, MATCH(0, IF(ISBLANK('Annex 2 EHV charges'!$A$11:$A$236),1, COUNTIF(A$10:$A155, 'Annex 2 EHV charges'!$A$11:$A$236)), 0)),"")</f>
        <v>869</v>
      </c>
      <c r="B156" s="111">
        <f>IF($A156="","",VLOOKUP($A156,'Annex 2 EHV charges'!$A$11:$O$236,2,0))</f>
        <v>869</v>
      </c>
      <c r="C156" s="109" t="str">
        <f>IF($A156="","",VLOOKUP($A156,'Annex 2 EHV charges'!$A$11:$O$236,3,0))</f>
        <v>2200042278798</v>
      </c>
      <c r="D156" s="111" t="str">
        <f>IF($A156="","",VLOOKUP($A156,'Annex 2 EHV charges'!$A$11:$O$236,7,0))</f>
        <v>Woolavington</v>
      </c>
      <c r="E156" s="121">
        <f>IFERROR(IF(VLOOKUP($A156,'Annex 2 EHV charges'!$A$11:$O$236,8,FALSE)=0,"",VLOOKUP($A156,'Annex 2 EHV charges'!$A$11:$O$236,8,FALSE)),"")</f>
        <v>0.06</v>
      </c>
      <c r="F156" s="122">
        <f>IFERROR(IF(VLOOKUP($A156,'Annex 2 EHV charges'!$A$11:$O$236,9,FALSE)=0,"",VLOOKUP($A156,'Annex 2 EHV charges'!$A$11:$O$236,9,FALSE)),"")</f>
        <v>2.09</v>
      </c>
      <c r="G156" s="118">
        <f>IFERROR(IF(VLOOKUP($A156,'Annex 2 EHV charges'!$A$11:$O$236,10,FALSE)=0,"",VLOOKUP($A156,'Annex 2 EHV charges'!$A$11:$O$236,10,FALSE)),"")</f>
        <v>2.19</v>
      </c>
      <c r="H156" s="118">
        <f>IFERROR(IF(VLOOKUP($A156,'Annex 2 EHV charges'!$A$11:$O$236,10,FALSE)=0,"",VLOOKUP($A156,'Annex 2 EHV charges'!$A$11:$O$236,10,FALSE)),"")</f>
        <v>2.19</v>
      </c>
    </row>
    <row r="157" spans="1:8" x14ac:dyDescent="0.2">
      <c r="A157" s="111">
        <f t="array" ref="A157">IFERROR(INDEX('Annex 2 EHV charges'!$A$11:$A$236, MATCH(0, IF(ISBLANK('Annex 2 EHV charges'!$A$11:$A$236),1, COUNTIF(A$10:$A156, 'Annex 2 EHV charges'!$A$11:$A$236)), 0)),"")</f>
        <v>870</v>
      </c>
      <c r="B157" s="111">
        <f>IF($A157="","",VLOOKUP($A157,'Annex 2 EHV charges'!$A$11:$O$236,2,0))</f>
        <v>870</v>
      </c>
      <c r="C157" s="109" t="str">
        <f>IF($A157="","",VLOOKUP($A157,'Annex 2 EHV charges'!$A$11:$O$236,3,0))</f>
        <v>2200042278770</v>
      </c>
      <c r="D157" s="111" t="str">
        <f>IF($A157="","",VLOOKUP($A157,'Annex 2 EHV charges'!$A$11:$O$236,7,0))</f>
        <v>Trehawke Farm</v>
      </c>
      <c r="E157" s="121">
        <f>IFERROR(IF(VLOOKUP($A157,'Annex 2 EHV charges'!$A$11:$O$236,8,FALSE)=0,"",VLOOKUP($A157,'Annex 2 EHV charges'!$A$11:$O$236,8,FALSE)),"")</f>
        <v>0.69499999999999995</v>
      </c>
      <c r="F157" s="122">
        <f>IFERROR(IF(VLOOKUP($A157,'Annex 2 EHV charges'!$A$11:$O$236,9,FALSE)=0,"",VLOOKUP($A157,'Annex 2 EHV charges'!$A$11:$O$236,9,FALSE)),"")</f>
        <v>13.19</v>
      </c>
      <c r="G157" s="118">
        <f>IFERROR(IF(VLOOKUP($A157,'Annex 2 EHV charges'!$A$11:$O$236,10,FALSE)=0,"",VLOOKUP($A157,'Annex 2 EHV charges'!$A$11:$O$236,10,FALSE)),"")</f>
        <v>2.09</v>
      </c>
      <c r="H157" s="118">
        <f>IFERROR(IF(VLOOKUP($A157,'Annex 2 EHV charges'!$A$11:$O$236,10,FALSE)=0,"",VLOOKUP($A157,'Annex 2 EHV charges'!$A$11:$O$236,10,FALSE)),"")</f>
        <v>2.09</v>
      </c>
    </row>
    <row r="158" spans="1:8" x14ac:dyDescent="0.2">
      <c r="A158" s="111">
        <f t="array" ref="A158">IFERROR(INDEX('Annex 2 EHV charges'!$A$11:$A$236, MATCH(0, IF(ISBLANK('Annex 2 EHV charges'!$A$11:$A$236),1, COUNTIF(A$10:$A157, 'Annex 2 EHV charges'!$A$11:$A$236)), 0)),"")</f>
        <v>871</v>
      </c>
      <c r="B158" s="111">
        <f>IF($A158="","",VLOOKUP($A158,'Annex 2 EHV charges'!$A$11:$O$236,2,0))</f>
        <v>871</v>
      </c>
      <c r="C158" s="109" t="str">
        <f>IF($A158="","",VLOOKUP($A158,'Annex 2 EHV charges'!$A$11:$O$236,3,0))</f>
        <v>2200042278751</v>
      </c>
      <c r="D158" s="111" t="str">
        <f>IF($A158="","",VLOOKUP($A158,'Annex 2 EHV charges'!$A$11:$O$236,7,0))</f>
        <v>Higher Berechapel Farm</v>
      </c>
      <c r="E158" s="121" t="str">
        <f>IFERROR(IF(VLOOKUP($A158,'Annex 2 EHV charges'!$A$11:$O$236,8,FALSE)=0,"",VLOOKUP($A158,'Annex 2 EHV charges'!$A$11:$O$236,8,FALSE)),"")</f>
        <v/>
      </c>
      <c r="F158" s="122">
        <f>IFERROR(IF(VLOOKUP($A158,'Annex 2 EHV charges'!$A$11:$O$236,9,FALSE)=0,"",VLOOKUP($A158,'Annex 2 EHV charges'!$A$11:$O$236,9,FALSE)),"")</f>
        <v>146.99</v>
      </c>
      <c r="G158" s="118">
        <f>IFERROR(IF(VLOOKUP($A158,'Annex 2 EHV charges'!$A$11:$O$236,10,FALSE)=0,"",VLOOKUP($A158,'Annex 2 EHV charges'!$A$11:$O$236,10,FALSE)),"")</f>
        <v>1.62</v>
      </c>
      <c r="H158" s="118">
        <f>IFERROR(IF(VLOOKUP($A158,'Annex 2 EHV charges'!$A$11:$O$236,10,FALSE)=0,"",VLOOKUP($A158,'Annex 2 EHV charges'!$A$11:$O$236,10,FALSE)),"")</f>
        <v>1.62</v>
      </c>
    </row>
    <row r="159" spans="1:8" x14ac:dyDescent="0.2">
      <c r="A159" s="111">
        <f t="array" ref="A159">IFERROR(INDEX('Annex 2 EHV charges'!$A$11:$A$236, MATCH(0, IF(ISBLANK('Annex 2 EHV charges'!$A$11:$A$236),1, COUNTIF(A$10:$A158, 'Annex 2 EHV charges'!$A$11:$A$236)), 0)),"")</f>
        <v>872</v>
      </c>
      <c r="B159" s="111">
        <f>IF($A159="","",VLOOKUP($A159,'Annex 2 EHV charges'!$A$11:$O$236,2,0))</f>
        <v>872</v>
      </c>
      <c r="C159" s="109" t="str">
        <f>IF($A159="","",VLOOKUP($A159,'Annex 2 EHV charges'!$A$11:$O$236,3,0))</f>
        <v>2200042278947</v>
      </c>
      <c r="D159" s="111" t="str">
        <f>IF($A159="","",VLOOKUP($A159,'Annex 2 EHV charges'!$A$11:$O$236,7,0))</f>
        <v>Bommertown</v>
      </c>
      <c r="E159" s="121">
        <f>IFERROR(IF(VLOOKUP($A159,'Annex 2 EHV charges'!$A$11:$O$236,8,FALSE)=0,"",VLOOKUP($A159,'Annex 2 EHV charges'!$A$11:$O$236,8,FALSE)),"")</f>
        <v>1.4830000000000001</v>
      </c>
      <c r="F159" s="122">
        <f>IFERROR(IF(VLOOKUP($A159,'Annex 2 EHV charges'!$A$11:$O$236,9,FALSE)=0,"",VLOOKUP($A159,'Annex 2 EHV charges'!$A$11:$O$236,9,FALSE)),"")</f>
        <v>3.83</v>
      </c>
      <c r="G159" s="118">
        <f>IFERROR(IF(VLOOKUP($A159,'Annex 2 EHV charges'!$A$11:$O$236,10,FALSE)=0,"",VLOOKUP($A159,'Annex 2 EHV charges'!$A$11:$O$236,10,FALSE)),"")</f>
        <v>3.15</v>
      </c>
      <c r="H159" s="118">
        <f>IFERROR(IF(VLOOKUP($A159,'Annex 2 EHV charges'!$A$11:$O$236,10,FALSE)=0,"",VLOOKUP($A159,'Annex 2 EHV charges'!$A$11:$O$236,10,FALSE)),"")</f>
        <v>3.15</v>
      </c>
    </row>
    <row r="160" spans="1:8" x14ac:dyDescent="0.2">
      <c r="A160" s="111">
        <f t="array" ref="A160">IFERROR(INDEX('Annex 2 EHV charges'!$A$11:$A$236, MATCH(0, IF(ISBLANK('Annex 2 EHV charges'!$A$11:$A$236),1, COUNTIF(A$10:$A159, 'Annex 2 EHV charges'!$A$11:$A$236)), 0)),"")</f>
        <v>874</v>
      </c>
      <c r="B160" s="111">
        <f>IF($A160="","",VLOOKUP($A160,'Annex 2 EHV charges'!$A$11:$O$236,2,0))</f>
        <v>874</v>
      </c>
      <c r="C160" s="109" t="str">
        <f>IF($A160="","",VLOOKUP($A160,'Annex 2 EHV charges'!$A$11:$O$236,3,0))</f>
        <v>2200042279755</v>
      </c>
      <c r="D160" s="111" t="str">
        <f>IF($A160="","",VLOOKUP($A160,'Annex 2 EHV charges'!$A$11:$O$236,7,0))</f>
        <v>Hexworthy PV</v>
      </c>
      <c r="E160" s="121">
        <f>IFERROR(IF(VLOOKUP($A160,'Annex 2 EHV charges'!$A$11:$O$236,8,FALSE)=0,"",VLOOKUP($A160,'Annex 2 EHV charges'!$A$11:$O$236,8,FALSE)),"")</f>
        <v>0.48899999999999999</v>
      </c>
      <c r="F160" s="122">
        <f>IFERROR(IF(VLOOKUP($A160,'Annex 2 EHV charges'!$A$11:$O$236,9,FALSE)=0,"",VLOOKUP($A160,'Annex 2 EHV charges'!$A$11:$O$236,9,FALSE)),"")</f>
        <v>4.9000000000000004</v>
      </c>
      <c r="G160" s="118">
        <f>IFERROR(IF(VLOOKUP($A160,'Annex 2 EHV charges'!$A$11:$O$236,10,FALSE)=0,"",VLOOKUP($A160,'Annex 2 EHV charges'!$A$11:$O$236,10,FALSE)),"")</f>
        <v>2.72</v>
      </c>
      <c r="H160" s="118">
        <f>IFERROR(IF(VLOOKUP($A160,'Annex 2 EHV charges'!$A$11:$O$236,10,FALSE)=0,"",VLOOKUP($A160,'Annex 2 EHV charges'!$A$11:$O$236,10,FALSE)),"")</f>
        <v>2.72</v>
      </c>
    </row>
    <row r="161" spans="1:8" x14ac:dyDescent="0.2">
      <c r="A161" s="111">
        <f t="array" ref="A161">IFERROR(INDEX('Annex 2 EHV charges'!$A$11:$A$236, MATCH(0, IF(ISBLANK('Annex 2 EHV charges'!$A$11:$A$236),1, COUNTIF(A$10:$A160, 'Annex 2 EHV charges'!$A$11:$A$236)), 0)),"")</f>
        <v>875</v>
      </c>
      <c r="B161" s="111">
        <f>IF($A161="","",VLOOKUP($A161,'Annex 2 EHV charges'!$A$11:$O$236,2,0))</f>
        <v>875</v>
      </c>
      <c r="C161" s="109" t="str">
        <f>IF($A161="","",VLOOKUP($A161,'Annex 2 EHV charges'!$A$11:$O$236,3,0))</f>
        <v>2200042279773</v>
      </c>
      <c r="D161" s="111" t="str">
        <f>IF($A161="","",VLOOKUP($A161,'Annex 2 EHV charges'!$A$11:$O$236,7,0))</f>
        <v>Chalhanger Farm</v>
      </c>
      <c r="E161" s="121" t="str">
        <f>IFERROR(IF(VLOOKUP($A161,'Annex 2 EHV charges'!$A$11:$O$236,8,FALSE)=0,"",VLOOKUP($A161,'Annex 2 EHV charges'!$A$11:$O$236,8,FALSE)),"")</f>
        <v/>
      </c>
      <c r="F161" s="122">
        <f>IFERROR(IF(VLOOKUP($A161,'Annex 2 EHV charges'!$A$11:$O$236,9,FALSE)=0,"",VLOOKUP($A161,'Annex 2 EHV charges'!$A$11:$O$236,9,FALSE)),"")</f>
        <v>5.48</v>
      </c>
      <c r="G161" s="118">
        <f>IFERROR(IF(VLOOKUP($A161,'Annex 2 EHV charges'!$A$11:$O$236,10,FALSE)=0,"",VLOOKUP($A161,'Annex 2 EHV charges'!$A$11:$O$236,10,FALSE)),"")</f>
        <v>2.4900000000000002</v>
      </c>
      <c r="H161" s="118">
        <f>IFERROR(IF(VLOOKUP($A161,'Annex 2 EHV charges'!$A$11:$O$236,10,FALSE)=0,"",VLOOKUP($A161,'Annex 2 EHV charges'!$A$11:$O$236,10,FALSE)),"")</f>
        <v>2.4900000000000002</v>
      </c>
    </row>
    <row r="162" spans="1:8" x14ac:dyDescent="0.2">
      <c r="A162" s="111">
        <f t="array" ref="A162">IFERROR(INDEX('Annex 2 EHV charges'!$A$11:$A$236, MATCH(0, IF(ISBLANK('Annex 2 EHV charges'!$A$11:$A$236),1, COUNTIF(A$10:$A161, 'Annex 2 EHV charges'!$A$11:$A$236)), 0)),"")</f>
        <v>7158</v>
      </c>
      <c r="B162" s="111">
        <f>IF($A162="","",VLOOKUP($A162,'Annex 2 EHV charges'!$A$11:$O$236,2,0))</f>
        <v>7158</v>
      </c>
      <c r="C162" s="109" t="str">
        <f>IF($A162="","",VLOOKUP($A162,'Annex 2 EHV charges'!$A$11:$O$236,3,0))</f>
        <v>CVA</v>
      </c>
      <c r="D162" s="111" t="str">
        <f>IF($A162="","",VLOOKUP($A162,'Annex 2 EHV charges'!$A$11:$O$236,7,0))</f>
        <v>Huntworth</v>
      </c>
      <c r="E162" s="121">
        <f>IFERROR(IF(VLOOKUP($A162,'Annex 2 EHV charges'!$A$11:$O$236,8,FALSE)=0,"",VLOOKUP($A162,'Annex 2 EHV charges'!$A$11:$O$236,8,FALSE)),"")</f>
        <v>3.3000000000000002E-2</v>
      </c>
      <c r="F162" s="122">
        <f>IFERROR(IF(VLOOKUP($A162,'Annex 2 EHV charges'!$A$11:$O$236,9,FALSE)=0,"",VLOOKUP($A162,'Annex 2 EHV charges'!$A$11:$O$236,9,FALSE)),"")</f>
        <v>6.43</v>
      </c>
      <c r="G162" s="118">
        <f>IFERROR(IF(VLOOKUP($A162,'Annex 2 EHV charges'!$A$11:$O$236,10,FALSE)=0,"",VLOOKUP($A162,'Annex 2 EHV charges'!$A$11:$O$236,10,FALSE)),"")</f>
        <v>1.82</v>
      </c>
      <c r="H162" s="118">
        <f>IFERROR(IF(VLOOKUP($A162,'Annex 2 EHV charges'!$A$11:$O$236,10,FALSE)=0,"",VLOOKUP($A162,'Annex 2 EHV charges'!$A$11:$O$236,10,FALSE)),"")</f>
        <v>1.82</v>
      </c>
    </row>
    <row r="163" spans="1:8" x14ac:dyDescent="0.2">
      <c r="A163" s="111" t="str">
        <f t="array" ref="A163">IFERROR(INDEX('Annex 2 EHV charges'!$A$11:$A$236, MATCH(0, IF(ISBLANK('Annex 2 EHV charges'!$A$11:$A$236),1, COUNTIF(A$10:$A162, 'Annex 2 EHV charges'!$A$11:$A$236)), 0)),"")</f>
        <v>New Import 1</v>
      </c>
      <c r="B163" s="111" t="str">
        <f>IF($A163="","",VLOOKUP($A163,'Annex 2 EHV charges'!$A$11:$O$236,2,0))</f>
        <v>New Import 1</v>
      </c>
      <c r="C163" s="109" t="str">
        <f>IF($A163="","",VLOOKUP($A163,'Annex 2 EHV charges'!$A$11:$O$236,3,0))</f>
        <v>New Import 1</v>
      </c>
      <c r="D163" s="111" t="str">
        <f>IF($A163="","",VLOOKUP($A163,'Annex 2 EHV charges'!$A$11:$O$236,7,0))</f>
        <v>Alveston Hammerly Down</v>
      </c>
      <c r="E163" s="121">
        <f>IFERROR(IF(VLOOKUP($A163,'Annex 2 EHV charges'!$A$11:$O$236,8,FALSE)=0,"",VLOOKUP($A163,'Annex 2 EHV charges'!$A$11:$O$236,8,FALSE)),"")</f>
        <v>0.253</v>
      </c>
      <c r="F163" s="122" t="str">
        <f>IFERROR(IF(VLOOKUP($A163,'Annex 2 EHV charges'!$A$11:$O$236,9,FALSE)=0,"",VLOOKUP($A163,'Annex 2 EHV charges'!$A$11:$O$236,9,FALSE)),"")</f>
        <v/>
      </c>
      <c r="G163" s="118">
        <f>IFERROR(IF(VLOOKUP($A163,'Annex 2 EHV charges'!$A$11:$O$236,10,FALSE)=0,"",VLOOKUP($A163,'Annex 2 EHV charges'!$A$11:$O$236,10,FALSE)),"")</f>
        <v>3.53</v>
      </c>
      <c r="H163" s="118">
        <f>IFERROR(IF(VLOOKUP($A163,'Annex 2 EHV charges'!$A$11:$O$236,10,FALSE)=0,"",VLOOKUP($A163,'Annex 2 EHV charges'!$A$11:$O$236,10,FALSE)),"")</f>
        <v>3.53</v>
      </c>
    </row>
    <row r="164" spans="1:8" x14ac:dyDescent="0.2">
      <c r="A164" s="111" t="str">
        <f t="array" ref="A164">IFERROR(INDEX('Annex 2 EHV charges'!$A$11:$A$236, MATCH(0, IF(ISBLANK('Annex 2 EHV charges'!$A$11:$A$236),1, COUNTIF(A$10:$A163, 'Annex 2 EHV charges'!$A$11:$A$236)), 0)),"")</f>
        <v>New Import 2</v>
      </c>
      <c r="B164" s="111" t="str">
        <f>IF($A164="","",VLOOKUP($A164,'Annex 2 EHV charges'!$A$11:$O$236,2,0))</f>
        <v>New Import 2</v>
      </c>
      <c r="C164" s="109" t="str">
        <f>IF($A164="","",VLOOKUP($A164,'Annex 2 EHV charges'!$A$11:$O$236,3,0))</f>
        <v>New Import 2</v>
      </c>
      <c r="D164" s="111" t="str">
        <f>IF($A164="","",VLOOKUP($A164,'Annex 2 EHV charges'!$A$11:$O$236,7,0))</f>
        <v>Aller Farm</v>
      </c>
      <c r="E164" s="121">
        <f>IFERROR(IF(VLOOKUP($A164,'Annex 2 EHV charges'!$A$11:$O$236,8,FALSE)=0,"",VLOOKUP($A164,'Annex 2 EHV charges'!$A$11:$O$236,8,FALSE)),"")</f>
        <v>3.1019999999999999</v>
      </c>
      <c r="F164" s="122">
        <f>IFERROR(IF(VLOOKUP($A164,'Annex 2 EHV charges'!$A$11:$O$236,9,FALSE)=0,"",VLOOKUP($A164,'Annex 2 EHV charges'!$A$11:$O$236,9,FALSE)),"")</f>
        <v>2.71</v>
      </c>
      <c r="G164" s="118">
        <f>IFERROR(IF(VLOOKUP($A164,'Annex 2 EHV charges'!$A$11:$O$236,10,FALSE)=0,"",VLOOKUP($A164,'Annex 2 EHV charges'!$A$11:$O$236,10,FALSE)),"")</f>
        <v>2.19</v>
      </c>
      <c r="H164" s="118">
        <f>IFERROR(IF(VLOOKUP($A164,'Annex 2 EHV charges'!$A$11:$O$236,10,FALSE)=0,"",VLOOKUP($A164,'Annex 2 EHV charges'!$A$11:$O$236,10,FALSE)),"")</f>
        <v>2.19</v>
      </c>
    </row>
    <row r="165" spans="1:8" x14ac:dyDescent="0.2">
      <c r="A165" s="111" t="str">
        <f t="array" ref="A165">IFERROR(INDEX('Annex 2 EHV charges'!$A$11:$A$236, MATCH(0, IF(ISBLANK('Annex 2 EHV charges'!$A$11:$A$236),1, COUNTIF(A$10:$A164, 'Annex 2 EHV charges'!$A$11:$A$236)), 0)),"")</f>
        <v>New Import 3</v>
      </c>
      <c r="B165" s="111" t="str">
        <f>IF($A165="","",VLOOKUP($A165,'Annex 2 EHV charges'!$A$11:$O$236,2,0))</f>
        <v>New Import 3</v>
      </c>
      <c r="C165" s="109" t="str">
        <f>IF($A165="","",VLOOKUP($A165,'Annex 2 EHV charges'!$A$11:$O$236,3,0))</f>
        <v>New Import 3</v>
      </c>
      <c r="D165" s="111" t="str">
        <f>IF($A165="","",VLOOKUP($A165,'Annex 2 EHV charges'!$A$11:$O$236,7,0))</f>
        <v>Alverdiscott WF</v>
      </c>
      <c r="E165" s="121" t="str">
        <f>IFERROR(IF(VLOOKUP($A165,'Annex 2 EHV charges'!$A$11:$O$236,8,FALSE)=0,"",VLOOKUP($A165,'Annex 2 EHV charges'!$A$11:$O$236,8,FALSE)),"")</f>
        <v/>
      </c>
      <c r="F165" s="122">
        <f>IFERROR(IF(VLOOKUP($A165,'Annex 2 EHV charges'!$A$11:$O$236,9,FALSE)=0,"",VLOOKUP($A165,'Annex 2 EHV charges'!$A$11:$O$236,9,FALSE)),"")</f>
        <v>34.9</v>
      </c>
      <c r="G165" s="118">
        <f>IFERROR(IF(VLOOKUP($A165,'Annex 2 EHV charges'!$A$11:$O$236,10,FALSE)=0,"",VLOOKUP($A165,'Annex 2 EHV charges'!$A$11:$O$236,10,FALSE)),"")</f>
        <v>3.84</v>
      </c>
      <c r="H165" s="118">
        <f>IFERROR(IF(VLOOKUP($A165,'Annex 2 EHV charges'!$A$11:$O$236,10,FALSE)=0,"",VLOOKUP($A165,'Annex 2 EHV charges'!$A$11:$O$236,10,FALSE)),"")</f>
        <v>3.84</v>
      </c>
    </row>
    <row r="166" spans="1:8" x14ac:dyDescent="0.2">
      <c r="A166" s="111" t="str">
        <f t="array" ref="A166">IFERROR(INDEX('Annex 2 EHV charges'!$A$11:$A$236, MATCH(0, IF(ISBLANK('Annex 2 EHV charges'!$A$11:$A$236),1, COUNTIF(A$10:$A165, 'Annex 2 EHV charges'!$A$11:$A$236)), 0)),"")</f>
        <v>New Import 4</v>
      </c>
      <c r="B166" s="111" t="str">
        <f>IF($A166="","",VLOOKUP($A166,'Annex 2 EHV charges'!$A$11:$O$236,2,0))</f>
        <v>New Import 4</v>
      </c>
      <c r="C166" s="109" t="str">
        <f>IF($A166="","",VLOOKUP($A166,'Annex 2 EHV charges'!$A$11:$O$236,3,0))</f>
        <v>New Import 4</v>
      </c>
      <c r="D166" s="111" t="str">
        <f>IF($A166="","",VLOOKUP($A166,'Annex 2 EHV charges'!$A$11:$O$236,7,0))</f>
        <v xml:space="preserve">Ashcombe </v>
      </c>
      <c r="E166" s="121">
        <f>IFERROR(IF(VLOOKUP($A166,'Annex 2 EHV charges'!$A$11:$O$236,8,FALSE)=0,"",VLOOKUP($A166,'Annex 2 EHV charges'!$A$11:$O$236,8,FALSE)),"")</f>
        <v>9.2360000000000007</v>
      </c>
      <c r="F166" s="122">
        <f>IFERROR(IF(VLOOKUP($A166,'Annex 2 EHV charges'!$A$11:$O$236,9,FALSE)=0,"",VLOOKUP($A166,'Annex 2 EHV charges'!$A$11:$O$236,9,FALSE)),"")</f>
        <v>3.35</v>
      </c>
      <c r="G166" s="118">
        <f>IFERROR(IF(VLOOKUP($A166,'Annex 2 EHV charges'!$A$11:$O$236,10,FALSE)=0,"",VLOOKUP($A166,'Annex 2 EHV charges'!$A$11:$O$236,10,FALSE)),"")</f>
        <v>2.99</v>
      </c>
      <c r="H166" s="118">
        <f>IFERROR(IF(VLOOKUP($A166,'Annex 2 EHV charges'!$A$11:$O$236,10,FALSE)=0,"",VLOOKUP($A166,'Annex 2 EHV charges'!$A$11:$O$236,10,FALSE)),"")</f>
        <v>2.99</v>
      </c>
    </row>
    <row r="167" spans="1:8" x14ac:dyDescent="0.2">
      <c r="A167" s="111" t="str">
        <f t="array" ref="A167">IFERROR(INDEX('Annex 2 EHV charges'!$A$11:$A$236, MATCH(0, IF(ISBLANK('Annex 2 EHV charges'!$A$11:$A$236),1, COUNTIF(A$10:$A166, 'Annex 2 EHV charges'!$A$11:$A$236)), 0)),"")</f>
        <v>New Import 5</v>
      </c>
      <c r="B167" s="111" t="str">
        <f>IF($A167="","",VLOOKUP($A167,'Annex 2 EHV charges'!$A$11:$O$236,2,0))</f>
        <v>New Import 5</v>
      </c>
      <c r="C167" s="109" t="str">
        <f>IF($A167="","",VLOOKUP($A167,'Annex 2 EHV charges'!$A$11:$O$236,3,0))</f>
        <v>New Import 5</v>
      </c>
      <c r="D167" s="111" t="str">
        <f>IF($A167="","",VLOOKUP($A167,'Annex 2 EHV charges'!$A$11:$O$236,7,0))</f>
        <v>Ashlawn Farm</v>
      </c>
      <c r="E167" s="121" t="str">
        <f>IFERROR(IF(VLOOKUP($A167,'Annex 2 EHV charges'!$A$11:$O$236,8,FALSE)=0,"",VLOOKUP($A167,'Annex 2 EHV charges'!$A$11:$O$236,8,FALSE)),"")</f>
        <v/>
      </c>
      <c r="F167" s="122">
        <f>IFERROR(IF(VLOOKUP($A167,'Annex 2 EHV charges'!$A$11:$O$236,9,FALSE)=0,"",VLOOKUP($A167,'Annex 2 EHV charges'!$A$11:$O$236,9,FALSE)),"")</f>
        <v>3.15</v>
      </c>
      <c r="G167" s="118">
        <f>IFERROR(IF(VLOOKUP($A167,'Annex 2 EHV charges'!$A$11:$O$236,10,FALSE)=0,"",VLOOKUP($A167,'Annex 2 EHV charges'!$A$11:$O$236,10,FALSE)),"")</f>
        <v>4.1399999999999997</v>
      </c>
      <c r="H167" s="118">
        <f>IFERROR(IF(VLOOKUP($A167,'Annex 2 EHV charges'!$A$11:$O$236,10,FALSE)=0,"",VLOOKUP($A167,'Annex 2 EHV charges'!$A$11:$O$236,10,FALSE)),"")</f>
        <v>4.1399999999999997</v>
      </c>
    </row>
    <row r="168" spans="1:8" x14ac:dyDescent="0.2">
      <c r="A168" s="111">
        <f t="array" ref="A168">IFERROR(INDEX('Annex 2 EHV charges'!$A$11:$A$236, MATCH(0, IF(ISBLANK('Annex 2 EHV charges'!$A$11:$A$236),1, COUNTIF(A$10:$A167, 'Annex 2 EHV charges'!$A$11:$A$236)), 0)),"")</f>
        <v>283</v>
      </c>
      <c r="B168" s="111">
        <f>IF($A168="","",VLOOKUP($A168,'Annex 2 EHV charges'!$A$11:$O$236,2,0))</f>
        <v>283</v>
      </c>
      <c r="C168" s="109" t="str">
        <f>IF($A168="","",VLOOKUP($A168,'Annex 2 EHV charges'!$A$11:$O$236,3,0))</f>
        <v>2200042340745</v>
      </c>
      <c r="D168" s="111" t="str">
        <f>IF($A168="","",VLOOKUP($A168,'Annex 2 EHV charges'!$A$11:$O$236,7,0))</f>
        <v>Bidwell Dartington PV</v>
      </c>
      <c r="E168" s="121">
        <f>IFERROR(IF(VLOOKUP($A168,'Annex 2 EHV charges'!$A$11:$O$236,8,FALSE)=0,"",VLOOKUP($A168,'Annex 2 EHV charges'!$A$11:$O$236,8,FALSE)),"")</f>
        <v>3.5990000000000002</v>
      </c>
      <c r="F168" s="122">
        <f>IFERROR(IF(VLOOKUP($A168,'Annex 2 EHV charges'!$A$11:$O$236,9,FALSE)=0,"",VLOOKUP($A168,'Annex 2 EHV charges'!$A$11:$O$236,9,FALSE)),"")</f>
        <v>1.76</v>
      </c>
      <c r="G168" s="118">
        <f>IFERROR(IF(VLOOKUP($A168,'Annex 2 EHV charges'!$A$11:$O$236,10,FALSE)=0,"",VLOOKUP($A168,'Annex 2 EHV charges'!$A$11:$O$236,10,FALSE)),"")</f>
        <v>2.77</v>
      </c>
      <c r="H168" s="118">
        <f>IFERROR(IF(VLOOKUP($A168,'Annex 2 EHV charges'!$A$11:$O$236,10,FALSE)=0,"",VLOOKUP($A168,'Annex 2 EHV charges'!$A$11:$O$236,10,FALSE)),"")</f>
        <v>2.77</v>
      </c>
    </row>
    <row r="169" spans="1:8" x14ac:dyDescent="0.2">
      <c r="A169" s="111" t="str">
        <f t="array" ref="A169">IFERROR(INDEX('Annex 2 EHV charges'!$A$11:$A$236, MATCH(0, IF(ISBLANK('Annex 2 EHV charges'!$A$11:$A$236),1, COUNTIF(A$10:$A168, 'Annex 2 EHV charges'!$A$11:$A$236)), 0)),"")</f>
        <v>New Import 7</v>
      </c>
      <c r="B169" s="111" t="str">
        <f>IF($A169="","",VLOOKUP($A169,'Annex 2 EHV charges'!$A$11:$O$236,2,0))</f>
        <v>New Import 7</v>
      </c>
      <c r="C169" s="109" t="str">
        <f>IF($A169="","",VLOOKUP($A169,'Annex 2 EHV charges'!$A$11:$O$236,3,0))</f>
        <v>New Import 7</v>
      </c>
      <c r="D169" s="111" t="str">
        <f>IF($A169="","",VLOOKUP($A169,'Annex 2 EHV charges'!$A$11:$O$236,7,0))</f>
        <v>Bodwen</v>
      </c>
      <c r="E169" s="121">
        <f>IFERROR(IF(VLOOKUP($A169,'Annex 2 EHV charges'!$A$11:$O$236,8,FALSE)=0,"",VLOOKUP($A169,'Annex 2 EHV charges'!$A$11:$O$236,8,FALSE)),"")</f>
        <v>1.8580000000000001</v>
      </c>
      <c r="F169" s="122">
        <f>IFERROR(IF(VLOOKUP($A169,'Annex 2 EHV charges'!$A$11:$O$236,9,FALSE)=0,"",VLOOKUP($A169,'Annex 2 EHV charges'!$A$11:$O$236,9,FALSE)),"")</f>
        <v>2.86</v>
      </c>
      <c r="G169" s="118">
        <f>IFERROR(IF(VLOOKUP($A169,'Annex 2 EHV charges'!$A$11:$O$236,10,FALSE)=0,"",VLOOKUP($A169,'Annex 2 EHV charges'!$A$11:$O$236,10,FALSE)),"")</f>
        <v>2.19</v>
      </c>
      <c r="H169" s="118">
        <f>IFERROR(IF(VLOOKUP($A169,'Annex 2 EHV charges'!$A$11:$O$236,10,FALSE)=0,"",VLOOKUP($A169,'Annex 2 EHV charges'!$A$11:$O$236,10,FALSE)),"")</f>
        <v>2.19</v>
      </c>
    </row>
    <row r="170" spans="1:8" x14ac:dyDescent="0.2">
      <c r="A170" s="111" t="str">
        <f t="array" ref="A170">IFERROR(INDEX('Annex 2 EHV charges'!$A$11:$A$236, MATCH(0, IF(ISBLANK('Annex 2 EHV charges'!$A$11:$A$236),1, COUNTIF(A$10:$A169, 'Annex 2 EHV charges'!$A$11:$A$236)), 0)),"")</f>
        <v>New Import 8</v>
      </c>
      <c r="B170" s="111" t="str">
        <f>IF($A170="","",VLOOKUP($A170,'Annex 2 EHV charges'!$A$11:$O$236,2,0))</f>
        <v>New Import 8</v>
      </c>
      <c r="C170" s="109" t="str">
        <f>IF($A170="","",VLOOKUP($A170,'Annex 2 EHV charges'!$A$11:$O$236,3,0))</f>
        <v>New Import 8</v>
      </c>
      <c r="D170" s="111" t="str">
        <f>IF($A170="","",VLOOKUP($A170,'Annex 2 EHV charges'!$A$11:$O$236,7,0))</f>
        <v>Bowhay Farm</v>
      </c>
      <c r="E170" s="121">
        <f>IFERROR(IF(VLOOKUP($A170,'Annex 2 EHV charges'!$A$11:$O$236,8,FALSE)=0,"",VLOOKUP($A170,'Annex 2 EHV charges'!$A$11:$O$236,8,FALSE)),"")</f>
        <v>10.147</v>
      </c>
      <c r="F170" s="122">
        <f>IFERROR(IF(VLOOKUP($A170,'Annex 2 EHV charges'!$A$11:$O$236,9,FALSE)=0,"",VLOOKUP($A170,'Annex 2 EHV charges'!$A$11:$O$236,9,FALSE)),"")</f>
        <v>11.85</v>
      </c>
      <c r="G170" s="118">
        <f>IFERROR(IF(VLOOKUP($A170,'Annex 2 EHV charges'!$A$11:$O$236,10,FALSE)=0,"",VLOOKUP($A170,'Annex 2 EHV charges'!$A$11:$O$236,10,FALSE)),"")</f>
        <v>3.09</v>
      </c>
      <c r="H170" s="118">
        <f>IFERROR(IF(VLOOKUP($A170,'Annex 2 EHV charges'!$A$11:$O$236,10,FALSE)=0,"",VLOOKUP($A170,'Annex 2 EHV charges'!$A$11:$O$236,10,FALSE)),"")</f>
        <v>3.09</v>
      </c>
    </row>
    <row r="171" spans="1:8" x14ac:dyDescent="0.2">
      <c r="A171" s="111" t="str">
        <f t="array" ref="A171">IFERROR(INDEX('Annex 2 EHV charges'!$A$11:$A$236, MATCH(0, IF(ISBLANK('Annex 2 EHV charges'!$A$11:$A$236),1, COUNTIF(A$10:$A170, 'Annex 2 EHV charges'!$A$11:$A$236)), 0)),"")</f>
        <v>New Import 9</v>
      </c>
      <c r="B171" s="111" t="str">
        <f>IF($A171="","",VLOOKUP($A171,'Annex 2 EHV charges'!$A$11:$O$236,2,0))</f>
        <v>New Import 9</v>
      </c>
      <c r="C171" s="109" t="str">
        <f>IF($A171="","",VLOOKUP($A171,'Annex 2 EHV charges'!$A$11:$O$236,3,0))</f>
        <v>New Import 9</v>
      </c>
      <c r="D171" s="111" t="str">
        <f>IF($A171="","",VLOOKUP($A171,'Annex 2 EHV charges'!$A$11:$O$236,7,0))</f>
        <v>Buckhayes Farm</v>
      </c>
      <c r="E171" s="121" t="str">
        <f>IFERROR(IF(VLOOKUP($A171,'Annex 2 EHV charges'!$A$11:$O$236,8,FALSE)=0,"",VLOOKUP($A171,'Annex 2 EHV charges'!$A$11:$O$236,8,FALSE)),"")</f>
        <v/>
      </c>
      <c r="F171" s="122">
        <f>IFERROR(IF(VLOOKUP($A171,'Annex 2 EHV charges'!$A$11:$O$236,9,FALSE)=0,"",VLOOKUP($A171,'Annex 2 EHV charges'!$A$11:$O$236,9,FALSE)),"")</f>
        <v>6.97</v>
      </c>
      <c r="G171" s="118">
        <f>IFERROR(IF(VLOOKUP($A171,'Annex 2 EHV charges'!$A$11:$O$236,10,FALSE)=0,"",VLOOKUP($A171,'Annex 2 EHV charges'!$A$11:$O$236,10,FALSE)),"")</f>
        <v>2.94</v>
      </c>
      <c r="H171" s="118">
        <f>IFERROR(IF(VLOOKUP($A171,'Annex 2 EHV charges'!$A$11:$O$236,10,FALSE)=0,"",VLOOKUP($A171,'Annex 2 EHV charges'!$A$11:$O$236,10,FALSE)),"")</f>
        <v>2.94</v>
      </c>
    </row>
    <row r="172" spans="1:8" x14ac:dyDescent="0.2">
      <c r="A172" s="111" t="str">
        <f t="array" ref="A172">IFERROR(INDEX('Annex 2 EHV charges'!$A$11:$A$236, MATCH(0, IF(ISBLANK('Annex 2 EHV charges'!$A$11:$A$236),1, COUNTIF(A$10:$A171, 'Annex 2 EHV charges'!$A$11:$A$236)), 0)),"")</f>
        <v>New Import 10</v>
      </c>
      <c r="B172" s="111" t="str">
        <f>IF($A172="","",VLOOKUP($A172,'Annex 2 EHV charges'!$A$11:$O$236,2,0))</f>
        <v>New Import 10</v>
      </c>
      <c r="C172" s="109" t="str">
        <f>IF($A172="","",VLOOKUP($A172,'Annex 2 EHV charges'!$A$11:$O$236,3,0))</f>
        <v>New Import 10</v>
      </c>
      <c r="D172" s="111" t="str">
        <f>IF($A172="","",VLOOKUP($A172,'Annex 2 EHV charges'!$A$11:$O$236,7,0))</f>
        <v>Burthy PV</v>
      </c>
      <c r="E172" s="121">
        <f>IFERROR(IF(VLOOKUP($A172,'Annex 2 EHV charges'!$A$11:$O$236,8,FALSE)=0,"",VLOOKUP($A172,'Annex 2 EHV charges'!$A$11:$O$236,8,FALSE)),"")</f>
        <v>0.54900000000000004</v>
      </c>
      <c r="F172" s="122">
        <f>IFERROR(IF(VLOOKUP($A172,'Annex 2 EHV charges'!$A$11:$O$236,9,FALSE)=0,"",VLOOKUP($A172,'Annex 2 EHV charges'!$A$11:$O$236,9,FALSE)),"")</f>
        <v>1</v>
      </c>
      <c r="G172" s="118">
        <f>IFERROR(IF(VLOOKUP($A172,'Annex 2 EHV charges'!$A$11:$O$236,10,FALSE)=0,"",VLOOKUP($A172,'Annex 2 EHV charges'!$A$11:$O$236,10,FALSE)),"")</f>
        <v>3.02</v>
      </c>
      <c r="H172" s="118">
        <f>IFERROR(IF(VLOOKUP($A172,'Annex 2 EHV charges'!$A$11:$O$236,10,FALSE)=0,"",VLOOKUP($A172,'Annex 2 EHV charges'!$A$11:$O$236,10,FALSE)),"")</f>
        <v>3.02</v>
      </c>
    </row>
    <row r="173" spans="1:8" x14ac:dyDescent="0.2">
      <c r="A173" s="111" t="str">
        <f t="array" ref="A173">IFERROR(INDEX('Annex 2 EHV charges'!$A$11:$A$236, MATCH(0, IF(ISBLANK('Annex 2 EHV charges'!$A$11:$A$236),1, COUNTIF(A$10:$A172, 'Annex 2 EHV charges'!$A$11:$A$236)), 0)),"")</f>
        <v>New Import 11</v>
      </c>
      <c r="B173" s="111" t="str">
        <f>IF($A173="","",VLOOKUP($A173,'Annex 2 EHV charges'!$A$11:$O$236,2,0))</f>
        <v>New Import 11</v>
      </c>
      <c r="C173" s="109" t="str">
        <f>IF($A173="","",VLOOKUP($A173,'Annex 2 EHV charges'!$A$11:$O$236,3,0))</f>
        <v>New Import 11</v>
      </c>
      <c r="D173" s="111" t="str">
        <f>IF($A173="","",VLOOKUP($A173,'Annex 2 EHV charges'!$A$11:$O$236,7,0))</f>
        <v>Butteriss Downs</v>
      </c>
      <c r="E173" s="121">
        <f>IFERROR(IF(VLOOKUP($A173,'Annex 2 EHV charges'!$A$11:$O$236,8,FALSE)=0,"",VLOOKUP($A173,'Annex 2 EHV charges'!$A$11:$O$236,8,FALSE)),"")</f>
        <v>1.206</v>
      </c>
      <c r="F173" s="122">
        <f>IFERROR(IF(VLOOKUP($A173,'Annex 2 EHV charges'!$A$11:$O$236,9,FALSE)=0,"",VLOOKUP($A173,'Annex 2 EHV charges'!$A$11:$O$236,9,FALSE)),"")</f>
        <v>18.82</v>
      </c>
      <c r="G173" s="118">
        <f>IFERROR(IF(VLOOKUP($A173,'Annex 2 EHV charges'!$A$11:$O$236,10,FALSE)=0,"",VLOOKUP($A173,'Annex 2 EHV charges'!$A$11:$O$236,10,FALSE)),"")</f>
        <v>2.13</v>
      </c>
      <c r="H173" s="118">
        <f>IFERROR(IF(VLOOKUP($A173,'Annex 2 EHV charges'!$A$11:$O$236,10,FALSE)=0,"",VLOOKUP($A173,'Annex 2 EHV charges'!$A$11:$O$236,10,FALSE)),"")</f>
        <v>2.13</v>
      </c>
    </row>
    <row r="174" spans="1:8" x14ac:dyDescent="0.2">
      <c r="A174" s="111" t="str">
        <f t="array" ref="A174">IFERROR(INDEX('Annex 2 EHV charges'!$A$11:$A$236, MATCH(0, IF(ISBLANK('Annex 2 EHV charges'!$A$11:$A$236),1, COUNTIF(A$10:$A173, 'Annex 2 EHV charges'!$A$11:$A$236)), 0)),"")</f>
        <v>New Import 12</v>
      </c>
      <c r="B174" s="111" t="str">
        <f>IF($A174="","",VLOOKUP($A174,'Annex 2 EHV charges'!$A$11:$O$236,2,0))</f>
        <v>New Import 12</v>
      </c>
      <c r="C174" s="109" t="str">
        <f>IF($A174="","",VLOOKUP($A174,'Annex 2 EHV charges'!$A$11:$O$236,3,0))</f>
        <v>New Import 12</v>
      </c>
      <c r="D174" s="111" t="str">
        <f>IF($A174="","",VLOOKUP($A174,'Annex 2 EHV charges'!$A$11:$O$236,7,0))</f>
        <v>Canworthy PV</v>
      </c>
      <c r="E174" s="121" t="str">
        <f>IFERROR(IF(VLOOKUP($A174,'Annex 2 EHV charges'!$A$11:$O$236,8,FALSE)=0,"",VLOOKUP($A174,'Annex 2 EHV charges'!$A$11:$O$236,8,FALSE)),"")</f>
        <v/>
      </c>
      <c r="F174" s="122">
        <f>IFERROR(IF(VLOOKUP($A174,'Annex 2 EHV charges'!$A$11:$O$236,9,FALSE)=0,"",VLOOKUP($A174,'Annex 2 EHV charges'!$A$11:$O$236,9,FALSE)),"")</f>
        <v>0.56000000000000005</v>
      </c>
      <c r="G174" s="118">
        <f>IFERROR(IF(VLOOKUP($A174,'Annex 2 EHV charges'!$A$11:$O$236,10,FALSE)=0,"",VLOOKUP($A174,'Annex 2 EHV charges'!$A$11:$O$236,10,FALSE)),"")</f>
        <v>2.79</v>
      </c>
      <c r="H174" s="118">
        <f>IFERROR(IF(VLOOKUP($A174,'Annex 2 EHV charges'!$A$11:$O$236,10,FALSE)=0,"",VLOOKUP($A174,'Annex 2 EHV charges'!$A$11:$O$236,10,FALSE)),"")</f>
        <v>2.79</v>
      </c>
    </row>
    <row r="175" spans="1:8" x14ac:dyDescent="0.2">
      <c r="A175" s="111" t="str">
        <f t="array" ref="A175">IFERROR(INDEX('Annex 2 EHV charges'!$A$11:$A$236, MATCH(0, IF(ISBLANK('Annex 2 EHV charges'!$A$11:$A$236),1, COUNTIF(A$10:$A174, 'Annex 2 EHV charges'!$A$11:$A$236)), 0)),"")</f>
        <v>New Import 13</v>
      </c>
      <c r="B175" s="111" t="str">
        <f>IF($A175="","",VLOOKUP($A175,'Annex 2 EHV charges'!$A$11:$O$236,2,0))</f>
        <v>New Import 13</v>
      </c>
      <c r="C175" s="109" t="str">
        <f>IF($A175="","",VLOOKUP($A175,'Annex 2 EHV charges'!$A$11:$O$236,3,0))</f>
        <v>New Import 13</v>
      </c>
      <c r="D175" s="111" t="str">
        <f>IF($A175="","",VLOOKUP($A175,'Annex 2 EHV charges'!$A$11:$O$236,7,0))</f>
        <v>Capelands Farm</v>
      </c>
      <c r="E175" s="121" t="str">
        <f>IFERROR(IF(VLOOKUP($A175,'Annex 2 EHV charges'!$A$11:$O$236,8,FALSE)=0,"",VLOOKUP($A175,'Annex 2 EHV charges'!$A$11:$O$236,8,FALSE)),"")</f>
        <v/>
      </c>
      <c r="F175" s="122">
        <f>IFERROR(IF(VLOOKUP($A175,'Annex 2 EHV charges'!$A$11:$O$236,9,FALSE)=0,"",VLOOKUP($A175,'Annex 2 EHV charges'!$A$11:$O$236,9,FALSE)),"")</f>
        <v>1.05</v>
      </c>
      <c r="G175" s="118">
        <f>IFERROR(IF(VLOOKUP($A175,'Annex 2 EHV charges'!$A$11:$O$236,10,FALSE)=0,"",VLOOKUP($A175,'Annex 2 EHV charges'!$A$11:$O$236,10,FALSE)),"")</f>
        <v>2.78</v>
      </c>
      <c r="H175" s="118">
        <f>IFERROR(IF(VLOOKUP($A175,'Annex 2 EHV charges'!$A$11:$O$236,10,FALSE)=0,"",VLOOKUP($A175,'Annex 2 EHV charges'!$A$11:$O$236,10,FALSE)),"")</f>
        <v>2.78</v>
      </c>
    </row>
    <row r="176" spans="1:8" x14ac:dyDescent="0.2">
      <c r="A176" s="111" t="str">
        <f t="array" ref="A176">IFERROR(INDEX('Annex 2 EHV charges'!$A$11:$A$236, MATCH(0, IF(ISBLANK('Annex 2 EHV charges'!$A$11:$A$236),1, COUNTIF(A$10:$A175, 'Annex 2 EHV charges'!$A$11:$A$236)), 0)),"")</f>
        <v>New Import 14</v>
      </c>
      <c r="B176" s="111" t="str">
        <f>IF($A176="","",VLOOKUP($A176,'Annex 2 EHV charges'!$A$11:$O$236,2,0))</f>
        <v>New Import 14</v>
      </c>
      <c r="C176" s="109" t="str">
        <f>IF($A176="","",VLOOKUP($A176,'Annex 2 EHV charges'!$A$11:$O$236,3,0))</f>
        <v>New Import 14</v>
      </c>
      <c r="D176" s="111" t="str">
        <f>IF($A176="","",VLOOKUP($A176,'Annex 2 EHV charges'!$A$11:$O$236,7,0))</f>
        <v>Carnemough Farm</v>
      </c>
      <c r="E176" s="121">
        <f>IFERROR(IF(VLOOKUP($A176,'Annex 2 EHV charges'!$A$11:$O$236,8,FALSE)=0,"",VLOOKUP($A176,'Annex 2 EHV charges'!$A$11:$O$236,8,FALSE)),"")</f>
        <v>0.06</v>
      </c>
      <c r="F176" s="122">
        <f>IFERROR(IF(VLOOKUP($A176,'Annex 2 EHV charges'!$A$11:$O$236,9,FALSE)=0,"",VLOOKUP($A176,'Annex 2 EHV charges'!$A$11:$O$236,9,FALSE)),"")</f>
        <v>4.25</v>
      </c>
      <c r="G176" s="118">
        <f>IFERROR(IF(VLOOKUP($A176,'Annex 2 EHV charges'!$A$11:$O$236,10,FALSE)=0,"",VLOOKUP($A176,'Annex 2 EHV charges'!$A$11:$O$236,10,FALSE)),"")</f>
        <v>2.31</v>
      </c>
      <c r="H176" s="118">
        <f>IFERROR(IF(VLOOKUP($A176,'Annex 2 EHV charges'!$A$11:$O$236,10,FALSE)=0,"",VLOOKUP($A176,'Annex 2 EHV charges'!$A$11:$O$236,10,FALSE)),"")</f>
        <v>2.31</v>
      </c>
    </row>
    <row r="177" spans="1:8" x14ac:dyDescent="0.2">
      <c r="A177" s="111" t="str">
        <f t="array" ref="A177">IFERROR(INDEX('Annex 2 EHV charges'!$A$11:$A$236, MATCH(0, IF(ISBLANK('Annex 2 EHV charges'!$A$11:$A$236),1, COUNTIF(A$10:$A176, 'Annex 2 EHV charges'!$A$11:$A$236)), 0)),"")</f>
        <v>New Import 15</v>
      </c>
      <c r="B177" s="111" t="str">
        <f>IF($A177="","",VLOOKUP($A177,'Annex 2 EHV charges'!$A$11:$O$236,2,0))</f>
        <v>New Import 15</v>
      </c>
      <c r="C177" s="109" t="str">
        <f>IF($A177="","",VLOOKUP($A177,'Annex 2 EHV charges'!$A$11:$O$236,3,0))</f>
        <v>New Import 15</v>
      </c>
      <c r="D177" s="111" t="str">
        <f>IF($A177="","",VLOOKUP($A177,'Annex 2 EHV charges'!$A$11:$O$236,7,0))</f>
        <v>Cave Farm</v>
      </c>
      <c r="E177" s="121">
        <f>IFERROR(IF(VLOOKUP($A177,'Annex 2 EHV charges'!$A$11:$O$236,8,FALSE)=0,"",VLOOKUP($A177,'Annex 2 EHV charges'!$A$11:$O$236,8,FALSE)),"")</f>
        <v>4.2999999999999997E-2</v>
      </c>
      <c r="F177" s="122">
        <f>IFERROR(IF(VLOOKUP($A177,'Annex 2 EHV charges'!$A$11:$O$236,9,FALSE)=0,"",VLOOKUP($A177,'Annex 2 EHV charges'!$A$11:$O$236,9,FALSE)),"")</f>
        <v>1.47</v>
      </c>
      <c r="G177" s="118">
        <f>IFERROR(IF(VLOOKUP($A177,'Annex 2 EHV charges'!$A$11:$O$236,10,FALSE)=0,"",VLOOKUP($A177,'Annex 2 EHV charges'!$A$11:$O$236,10,FALSE)),"")</f>
        <v>3.53</v>
      </c>
      <c r="H177" s="118">
        <f>IFERROR(IF(VLOOKUP($A177,'Annex 2 EHV charges'!$A$11:$O$236,10,FALSE)=0,"",VLOOKUP($A177,'Annex 2 EHV charges'!$A$11:$O$236,10,FALSE)),"")</f>
        <v>3.53</v>
      </c>
    </row>
    <row r="178" spans="1:8" x14ac:dyDescent="0.2">
      <c r="A178" s="111" t="str">
        <f t="array" ref="A178">IFERROR(INDEX('Annex 2 EHV charges'!$A$11:$A$236, MATCH(0, IF(ISBLANK('Annex 2 EHV charges'!$A$11:$A$236),1, COUNTIF(A$10:$A177, 'Annex 2 EHV charges'!$A$11:$A$236)), 0)),"")</f>
        <v>New Import 16</v>
      </c>
      <c r="B178" s="111" t="str">
        <f>IF($A178="","",VLOOKUP($A178,'Annex 2 EHV charges'!$A$11:$O$236,2,0))</f>
        <v>New Import 16</v>
      </c>
      <c r="C178" s="109" t="str">
        <f>IF($A178="","",VLOOKUP($A178,'Annex 2 EHV charges'!$A$11:$O$236,3,0))</f>
        <v>New Import 16</v>
      </c>
      <c r="D178" s="111" t="str">
        <f>IF($A178="","",VLOOKUP($A178,'Annex 2 EHV charges'!$A$11:$O$236,7,0))</f>
        <v>Coombeshead Farm</v>
      </c>
      <c r="E178" s="121">
        <f>IFERROR(IF(VLOOKUP($A178,'Annex 2 EHV charges'!$A$11:$O$236,8,FALSE)=0,"",VLOOKUP($A178,'Annex 2 EHV charges'!$A$11:$O$236,8,FALSE)),"")</f>
        <v>3.794</v>
      </c>
      <c r="F178" s="122">
        <f>IFERROR(IF(VLOOKUP($A178,'Annex 2 EHV charges'!$A$11:$O$236,9,FALSE)=0,"",VLOOKUP($A178,'Annex 2 EHV charges'!$A$11:$O$236,9,FALSE)),"")</f>
        <v>0.64</v>
      </c>
      <c r="G178" s="118">
        <f>IFERROR(IF(VLOOKUP($A178,'Annex 2 EHV charges'!$A$11:$O$236,10,FALSE)=0,"",VLOOKUP($A178,'Annex 2 EHV charges'!$A$11:$O$236,10,FALSE)),"")</f>
        <v>3.19</v>
      </c>
      <c r="H178" s="118">
        <f>IFERROR(IF(VLOOKUP($A178,'Annex 2 EHV charges'!$A$11:$O$236,10,FALSE)=0,"",VLOOKUP($A178,'Annex 2 EHV charges'!$A$11:$O$236,10,FALSE)),"")</f>
        <v>3.19</v>
      </c>
    </row>
    <row r="179" spans="1:8" x14ac:dyDescent="0.2">
      <c r="A179" s="111" t="str">
        <f t="array" ref="A179">IFERROR(INDEX('Annex 2 EHV charges'!$A$11:$A$236, MATCH(0, IF(ISBLANK('Annex 2 EHV charges'!$A$11:$A$236),1, COUNTIF(A$10:$A178, 'Annex 2 EHV charges'!$A$11:$A$236)), 0)),"")</f>
        <v>New Import 17</v>
      </c>
      <c r="B179" s="111" t="str">
        <f>IF($A179="","",VLOOKUP($A179,'Annex 2 EHV charges'!$A$11:$O$236,2,0))</f>
        <v>New Import 17</v>
      </c>
      <c r="C179" s="109" t="str">
        <f>IF($A179="","",VLOOKUP($A179,'Annex 2 EHV charges'!$A$11:$O$236,3,0))</f>
        <v>New Import 17</v>
      </c>
      <c r="D179" s="111" t="str">
        <f>IF($A179="","",VLOOKUP($A179,'Annex 2 EHV charges'!$A$11:$O$236,7,0))</f>
        <v>Credacott (CEDAR)</v>
      </c>
      <c r="E179" s="121">
        <f>IFERROR(IF(VLOOKUP($A179,'Annex 2 EHV charges'!$A$11:$O$236,8,FALSE)=0,"",VLOOKUP($A179,'Annex 2 EHV charges'!$A$11:$O$236,8,FALSE)),"")</f>
        <v>1.4999999999999999E-2</v>
      </c>
      <c r="F179" s="122">
        <f>IFERROR(IF(VLOOKUP($A179,'Annex 2 EHV charges'!$A$11:$O$236,9,FALSE)=0,"",VLOOKUP($A179,'Annex 2 EHV charges'!$A$11:$O$236,9,FALSE)),"")</f>
        <v>2.82</v>
      </c>
      <c r="G179" s="118">
        <f>IFERROR(IF(VLOOKUP($A179,'Annex 2 EHV charges'!$A$11:$O$236,10,FALSE)=0,"",VLOOKUP($A179,'Annex 2 EHV charges'!$A$11:$O$236,10,FALSE)),"")</f>
        <v>2.31</v>
      </c>
      <c r="H179" s="118">
        <f>IFERROR(IF(VLOOKUP($A179,'Annex 2 EHV charges'!$A$11:$O$236,10,FALSE)=0,"",VLOOKUP($A179,'Annex 2 EHV charges'!$A$11:$O$236,10,FALSE)),"")</f>
        <v>2.31</v>
      </c>
    </row>
    <row r="180" spans="1:8" x14ac:dyDescent="0.2">
      <c r="A180" s="111" t="str">
        <f t="array" ref="A180">IFERROR(INDEX('Annex 2 EHV charges'!$A$11:$A$236, MATCH(0, IF(ISBLANK('Annex 2 EHV charges'!$A$11:$A$236),1, COUNTIF(A$10:$A179, 'Annex 2 EHV charges'!$A$11:$A$236)), 0)),"")</f>
        <v>New Import 18</v>
      </c>
      <c r="B180" s="111" t="str">
        <f>IF($A180="","",VLOOKUP($A180,'Annex 2 EHV charges'!$A$11:$O$236,2,0))</f>
        <v>New Import 18</v>
      </c>
      <c r="C180" s="109" t="str">
        <f>IF($A180="","",VLOOKUP($A180,'Annex 2 EHV charges'!$A$11:$O$236,3,0))</f>
        <v>New Import 18</v>
      </c>
      <c r="D180" s="111" t="str">
        <f>IF($A180="","",VLOOKUP($A180,'Annex 2 EHV charges'!$A$11:$O$236,7,0))</f>
        <v>Denzell Downs WF</v>
      </c>
      <c r="E180" s="121">
        <f>IFERROR(IF(VLOOKUP($A180,'Annex 2 EHV charges'!$A$11:$O$236,8,FALSE)=0,"",VLOOKUP($A180,'Annex 2 EHV charges'!$A$11:$O$236,8,FALSE)),"")</f>
        <v>0.55000000000000004</v>
      </c>
      <c r="F180" s="122">
        <f>IFERROR(IF(VLOOKUP($A180,'Annex 2 EHV charges'!$A$11:$O$236,9,FALSE)=0,"",VLOOKUP($A180,'Annex 2 EHV charges'!$A$11:$O$236,9,FALSE)),"")</f>
        <v>33.409999999999997</v>
      </c>
      <c r="G180" s="118">
        <f>IFERROR(IF(VLOOKUP($A180,'Annex 2 EHV charges'!$A$11:$O$236,10,FALSE)=0,"",VLOOKUP($A180,'Annex 2 EHV charges'!$A$11:$O$236,10,FALSE)),"")</f>
        <v>3.02</v>
      </c>
      <c r="H180" s="118">
        <f>IFERROR(IF(VLOOKUP($A180,'Annex 2 EHV charges'!$A$11:$O$236,10,FALSE)=0,"",VLOOKUP($A180,'Annex 2 EHV charges'!$A$11:$O$236,10,FALSE)),"")</f>
        <v>3.02</v>
      </c>
    </row>
    <row r="181" spans="1:8" x14ac:dyDescent="0.2">
      <c r="A181" s="111">
        <f t="array" ref="A181">IFERROR(INDEX('Annex 2 EHV charges'!$A$11:$A$236, MATCH(0, IF(ISBLANK('Annex 2 EHV charges'!$A$11:$A$236),1, COUNTIF(A$10:$A180, 'Annex 2 EHV charges'!$A$11:$A$236)), 0)),"")</f>
        <v>275</v>
      </c>
      <c r="B181" s="111">
        <f>IF($A181="","",VLOOKUP($A181,'Annex 2 EHV charges'!$A$11:$O$236,2,0))</f>
        <v>275</v>
      </c>
      <c r="C181" s="109">
        <f>IF($A181="","",VLOOKUP($A181,'Annex 2 EHV charges'!$A$11:$O$236,3,0))</f>
        <v>2200042329078</v>
      </c>
      <c r="D181" s="111" t="str">
        <f>IF($A181="","",VLOOKUP($A181,'Annex 2 EHV charges'!$A$11:$O$236,7,0))</f>
        <v>Dinder Farm</v>
      </c>
      <c r="E181" s="121">
        <f>IFERROR(IF(VLOOKUP($A181,'Annex 2 EHV charges'!$A$11:$O$236,8,FALSE)=0,"",VLOOKUP($A181,'Annex 2 EHV charges'!$A$11:$O$236,8,FALSE)),"")</f>
        <v>6.66</v>
      </c>
      <c r="F181" s="122">
        <f>IFERROR(IF(VLOOKUP($A181,'Annex 2 EHV charges'!$A$11:$O$236,9,FALSE)=0,"",VLOOKUP($A181,'Annex 2 EHV charges'!$A$11:$O$236,9,FALSE)),"")</f>
        <v>3.64</v>
      </c>
      <c r="G181" s="118">
        <f>IFERROR(IF(VLOOKUP($A181,'Annex 2 EHV charges'!$A$11:$O$236,10,FALSE)=0,"",VLOOKUP($A181,'Annex 2 EHV charges'!$A$11:$O$236,10,FALSE)),"")</f>
        <v>3.16</v>
      </c>
      <c r="H181" s="118">
        <f>IFERROR(IF(VLOOKUP($A181,'Annex 2 EHV charges'!$A$11:$O$236,10,FALSE)=0,"",VLOOKUP($A181,'Annex 2 EHV charges'!$A$11:$O$236,10,FALSE)),"")</f>
        <v>3.16</v>
      </c>
    </row>
    <row r="182" spans="1:8" x14ac:dyDescent="0.2">
      <c r="A182" s="111" t="str">
        <f t="array" ref="A182">IFERROR(INDEX('Annex 2 EHV charges'!$A$11:$A$236, MATCH(0, IF(ISBLANK('Annex 2 EHV charges'!$A$11:$A$236),1, COUNTIF(A$10:$A181, 'Annex 2 EHV charges'!$A$11:$A$236)), 0)),"")</f>
        <v>New Import 20</v>
      </c>
      <c r="B182" s="111" t="str">
        <f>IF($A182="","",VLOOKUP($A182,'Annex 2 EHV charges'!$A$11:$O$236,2,0))</f>
        <v>New Import 20</v>
      </c>
      <c r="C182" s="109" t="str">
        <f>IF($A182="","",VLOOKUP($A182,'Annex 2 EHV charges'!$A$11:$O$236,3,0))</f>
        <v>New Import 20</v>
      </c>
      <c r="D182" s="111" t="str">
        <f>IF($A182="","",VLOOKUP($A182,'Annex 2 EHV charges'!$A$11:$O$236,7,0))</f>
        <v>Dunsland Cross WF</v>
      </c>
      <c r="E182" s="121" t="str">
        <f>IFERROR(IF(VLOOKUP($A182,'Annex 2 EHV charges'!$A$11:$O$236,8,FALSE)=0,"",VLOOKUP($A182,'Annex 2 EHV charges'!$A$11:$O$236,8,FALSE)),"")</f>
        <v/>
      </c>
      <c r="F182" s="122">
        <f>IFERROR(IF(VLOOKUP($A182,'Annex 2 EHV charges'!$A$11:$O$236,9,FALSE)=0,"",VLOOKUP($A182,'Annex 2 EHV charges'!$A$11:$O$236,9,FALSE)),"")</f>
        <v>2.2799999999999998</v>
      </c>
      <c r="G182" s="118">
        <f>IFERROR(IF(VLOOKUP($A182,'Annex 2 EHV charges'!$A$11:$O$236,10,FALSE)=0,"",VLOOKUP($A182,'Annex 2 EHV charges'!$A$11:$O$236,10,FALSE)),"")</f>
        <v>2.99</v>
      </c>
      <c r="H182" s="118">
        <f>IFERROR(IF(VLOOKUP($A182,'Annex 2 EHV charges'!$A$11:$O$236,10,FALSE)=0,"",VLOOKUP($A182,'Annex 2 EHV charges'!$A$11:$O$236,10,FALSE)),"")</f>
        <v>2.99</v>
      </c>
    </row>
    <row r="183" spans="1:8" x14ac:dyDescent="0.2">
      <c r="A183" s="111" t="str">
        <f t="array" ref="A183">IFERROR(INDEX('Annex 2 EHV charges'!$A$11:$A$236, MATCH(0, IF(ISBLANK('Annex 2 EHV charges'!$A$11:$A$236),1, COUNTIF(A$10:$A182, 'Annex 2 EHV charges'!$A$11:$A$236)), 0)),"")</f>
        <v>New Import 21</v>
      </c>
      <c r="B183" s="111" t="str">
        <f>IF($A183="","",VLOOKUP($A183,'Annex 2 EHV charges'!$A$11:$O$236,2,0))</f>
        <v>New Import 21</v>
      </c>
      <c r="C183" s="109" t="str">
        <f>IF($A183="","",VLOOKUP($A183,'Annex 2 EHV charges'!$A$11:$O$236,3,0))</f>
        <v>New Import 21</v>
      </c>
      <c r="D183" s="111" t="str">
        <f>IF($A183="","",VLOOKUP($A183,'Annex 2 EHV charges'!$A$11:$O$236,7,0))</f>
        <v>East Youlstone 2 WF</v>
      </c>
      <c r="E183" s="121" t="str">
        <f>IFERROR(IF(VLOOKUP($A183,'Annex 2 EHV charges'!$A$11:$O$236,8,FALSE)=0,"",VLOOKUP($A183,'Annex 2 EHV charges'!$A$11:$O$236,8,FALSE)),"")</f>
        <v/>
      </c>
      <c r="F183" s="122">
        <f>IFERROR(IF(VLOOKUP($A183,'Annex 2 EHV charges'!$A$11:$O$236,9,FALSE)=0,"",VLOOKUP($A183,'Annex 2 EHV charges'!$A$11:$O$236,9,FALSE)),"")</f>
        <v>50.37</v>
      </c>
      <c r="G183" s="118">
        <f>IFERROR(IF(VLOOKUP($A183,'Annex 2 EHV charges'!$A$11:$O$236,10,FALSE)=0,"",VLOOKUP($A183,'Annex 2 EHV charges'!$A$11:$O$236,10,FALSE)),"")</f>
        <v>4.3</v>
      </c>
      <c r="H183" s="118">
        <f>IFERROR(IF(VLOOKUP($A183,'Annex 2 EHV charges'!$A$11:$O$236,10,FALSE)=0,"",VLOOKUP($A183,'Annex 2 EHV charges'!$A$11:$O$236,10,FALSE)),"")</f>
        <v>4.3</v>
      </c>
    </row>
    <row r="184" spans="1:8" x14ac:dyDescent="0.2">
      <c r="A184" s="111" t="str">
        <f t="array" ref="A184">IFERROR(INDEX('Annex 2 EHV charges'!$A$11:$A$236, MATCH(0, IF(ISBLANK('Annex 2 EHV charges'!$A$11:$A$236),1, COUNTIF(A$10:$A183, 'Annex 2 EHV charges'!$A$11:$A$236)), 0)),"")</f>
        <v>New Import 22</v>
      </c>
      <c r="B184" s="111" t="str">
        <f>IF($A184="","",VLOOKUP($A184,'Annex 2 EHV charges'!$A$11:$O$236,2,0))</f>
        <v>New Import 22</v>
      </c>
      <c r="C184" s="109" t="str">
        <f>IF($A184="","",VLOOKUP($A184,'Annex 2 EHV charges'!$A$11:$O$236,3,0))</f>
        <v>New Import 22</v>
      </c>
      <c r="D184" s="111" t="str">
        <f>IF($A184="","",VLOOKUP($A184,'Annex 2 EHV charges'!$A$11:$O$236,7,0))</f>
        <v>East Youlstone PV</v>
      </c>
      <c r="E184" s="121" t="str">
        <f>IFERROR(IF(VLOOKUP($A184,'Annex 2 EHV charges'!$A$11:$O$236,8,FALSE)=0,"",VLOOKUP($A184,'Annex 2 EHV charges'!$A$11:$O$236,8,FALSE)),"")</f>
        <v/>
      </c>
      <c r="F184" s="122">
        <f>IFERROR(IF(VLOOKUP($A184,'Annex 2 EHV charges'!$A$11:$O$236,9,FALSE)=0,"",VLOOKUP($A184,'Annex 2 EHV charges'!$A$11:$O$236,9,FALSE)),"")</f>
        <v>23.16</v>
      </c>
      <c r="G184" s="118">
        <f>IFERROR(IF(VLOOKUP($A184,'Annex 2 EHV charges'!$A$11:$O$236,10,FALSE)=0,"",VLOOKUP($A184,'Annex 2 EHV charges'!$A$11:$O$236,10,FALSE)),"")</f>
        <v>2.29</v>
      </c>
      <c r="H184" s="118">
        <f>IFERROR(IF(VLOOKUP($A184,'Annex 2 EHV charges'!$A$11:$O$236,10,FALSE)=0,"",VLOOKUP($A184,'Annex 2 EHV charges'!$A$11:$O$236,10,FALSE)),"")</f>
        <v>2.29</v>
      </c>
    </row>
    <row r="185" spans="1:8" x14ac:dyDescent="0.2">
      <c r="A185" s="111" t="str">
        <f t="array" ref="A185">IFERROR(INDEX('Annex 2 EHV charges'!$A$11:$A$236, MATCH(0, IF(ISBLANK('Annex 2 EHV charges'!$A$11:$A$236),1, COUNTIF(A$10:$A184, 'Annex 2 EHV charges'!$A$11:$A$236)), 0)),"")</f>
        <v>New Import 23</v>
      </c>
      <c r="B185" s="111" t="str">
        <f>IF($A185="","",VLOOKUP($A185,'Annex 2 EHV charges'!$A$11:$O$236,2,0))</f>
        <v>New Import 23</v>
      </c>
      <c r="C185" s="109" t="str">
        <f>IF($A185="","",VLOOKUP($A185,'Annex 2 EHV charges'!$A$11:$O$236,3,0))</f>
        <v>New Import 23</v>
      </c>
      <c r="D185" s="111" t="str">
        <f>IF($A185="","",VLOOKUP($A185,'Annex 2 EHV charges'!$A$11:$O$236,7,0))</f>
        <v>Four Burrows 2</v>
      </c>
      <c r="E185" s="121">
        <f>IFERROR(IF(VLOOKUP($A185,'Annex 2 EHV charges'!$A$11:$O$236,8,FALSE)=0,"",VLOOKUP($A185,'Annex 2 EHV charges'!$A$11:$O$236,8,FALSE)),"")</f>
        <v>0.82899999999999996</v>
      </c>
      <c r="F185" s="122">
        <f>IFERROR(IF(VLOOKUP($A185,'Annex 2 EHV charges'!$A$11:$O$236,9,FALSE)=0,"",VLOOKUP($A185,'Annex 2 EHV charges'!$A$11:$O$236,9,FALSE)),"")</f>
        <v>2.67</v>
      </c>
      <c r="G185" s="118">
        <f>IFERROR(IF(VLOOKUP($A185,'Annex 2 EHV charges'!$A$11:$O$236,10,FALSE)=0,"",VLOOKUP($A185,'Annex 2 EHV charges'!$A$11:$O$236,10,FALSE)),"")</f>
        <v>2.42</v>
      </c>
      <c r="H185" s="118">
        <f>IFERROR(IF(VLOOKUP($A185,'Annex 2 EHV charges'!$A$11:$O$236,10,FALSE)=0,"",VLOOKUP($A185,'Annex 2 EHV charges'!$A$11:$O$236,10,FALSE)),"")</f>
        <v>2.42</v>
      </c>
    </row>
    <row r="186" spans="1:8" x14ac:dyDescent="0.2">
      <c r="A186" s="111" t="str">
        <f t="array" ref="A186">IFERROR(INDEX('Annex 2 EHV charges'!$A$11:$A$236, MATCH(0, IF(ISBLANK('Annex 2 EHV charges'!$A$11:$A$236),1, COUNTIF(A$10:$A185, 'Annex 2 EHV charges'!$A$11:$A$236)), 0)),"")</f>
        <v>New Import 24</v>
      </c>
      <c r="B186" s="111" t="str">
        <f>IF($A186="","",VLOOKUP($A186,'Annex 2 EHV charges'!$A$11:$O$236,2,0))</f>
        <v>New Import 24</v>
      </c>
      <c r="C186" s="109" t="str">
        <f>IF($A186="","",VLOOKUP($A186,'Annex 2 EHV charges'!$A$11:$O$236,3,0))</f>
        <v>New Import 24</v>
      </c>
      <c r="D186" s="111" t="str">
        <f>IF($A186="","",VLOOKUP($A186,'Annex 2 EHV charges'!$A$11:$O$236,7,0))</f>
        <v>Galsworthy WF</v>
      </c>
      <c r="E186" s="121">
        <f>IFERROR(IF(VLOOKUP($A186,'Annex 2 EHV charges'!$A$11:$O$236,8,FALSE)=0,"",VLOOKUP($A186,'Annex 2 EHV charges'!$A$11:$O$236,8,FALSE)),"")</f>
        <v>7.0000000000000001E-3</v>
      </c>
      <c r="F186" s="122">
        <f>IFERROR(IF(VLOOKUP($A186,'Annex 2 EHV charges'!$A$11:$O$236,9,FALSE)=0,"",VLOOKUP($A186,'Annex 2 EHV charges'!$A$11:$O$236,9,FALSE)),"")</f>
        <v>38.630000000000003</v>
      </c>
      <c r="G186" s="118">
        <f>IFERROR(IF(VLOOKUP($A186,'Annex 2 EHV charges'!$A$11:$O$236,10,FALSE)=0,"",VLOOKUP($A186,'Annex 2 EHV charges'!$A$11:$O$236,10,FALSE)),"")</f>
        <v>2.31</v>
      </c>
      <c r="H186" s="118">
        <f>IFERROR(IF(VLOOKUP($A186,'Annex 2 EHV charges'!$A$11:$O$236,10,FALSE)=0,"",VLOOKUP($A186,'Annex 2 EHV charges'!$A$11:$O$236,10,FALSE)),"")</f>
        <v>2.31</v>
      </c>
    </row>
    <row r="187" spans="1:8" x14ac:dyDescent="0.2">
      <c r="A187" s="111" t="str">
        <f t="array" ref="A187">IFERROR(INDEX('Annex 2 EHV charges'!$A$11:$A$236, MATCH(0, IF(ISBLANK('Annex 2 EHV charges'!$A$11:$A$236),1, COUNTIF(A$10:$A186, 'Annex 2 EHV charges'!$A$11:$A$236)), 0)),"")</f>
        <v>New Import 25</v>
      </c>
      <c r="B187" s="111" t="str">
        <f>IF($A187="","",VLOOKUP($A187,'Annex 2 EHV charges'!$A$11:$O$236,2,0))</f>
        <v>New Import 25</v>
      </c>
      <c r="C187" s="109" t="str">
        <f>IF($A187="","",VLOOKUP($A187,'Annex 2 EHV charges'!$A$11:$O$236,3,0))</f>
        <v>New Import 25</v>
      </c>
      <c r="D187" s="111" t="str">
        <f>IF($A187="","",VLOOKUP($A187,'Annex 2 EHV charges'!$A$11:$O$236,7,0))</f>
        <v>Garleys Wood</v>
      </c>
      <c r="E187" s="121" t="str">
        <f>IFERROR(IF(VLOOKUP($A187,'Annex 2 EHV charges'!$A$11:$O$236,8,FALSE)=0,"",VLOOKUP($A187,'Annex 2 EHV charges'!$A$11:$O$236,8,FALSE)),"")</f>
        <v/>
      </c>
      <c r="F187" s="122">
        <f>IFERROR(IF(VLOOKUP($A187,'Annex 2 EHV charges'!$A$11:$O$236,9,FALSE)=0,"",VLOOKUP($A187,'Annex 2 EHV charges'!$A$11:$O$236,9,FALSE)),"")</f>
        <v>2.9</v>
      </c>
      <c r="G187" s="118">
        <f>IFERROR(IF(VLOOKUP($A187,'Annex 2 EHV charges'!$A$11:$O$236,10,FALSE)=0,"",VLOOKUP($A187,'Annex 2 EHV charges'!$A$11:$O$236,10,FALSE)),"")</f>
        <v>4.03</v>
      </c>
      <c r="H187" s="118">
        <f>IFERROR(IF(VLOOKUP($A187,'Annex 2 EHV charges'!$A$11:$O$236,10,FALSE)=0,"",VLOOKUP($A187,'Annex 2 EHV charges'!$A$11:$O$236,10,FALSE)),"")</f>
        <v>4.03</v>
      </c>
    </row>
    <row r="188" spans="1:8" x14ac:dyDescent="0.2">
      <c r="A188" s="111" t="str">
        <f t="array" ref="A188">IFERROR(INDEX('Annex 2 EHV charges'!$A$11:$A$236, MATCH(0, IF(ISBLANK('Annex 2 EHV charges'!$A$11:$A$236),1, COUNTIF(A$10:$A187, 'Annex 2 EHV charges'!$A$11:$A$236)), 0)),"")</f>
        <v>New Import 26</v>
      </c>
      <c r="B188" s="111" t="str">
        <f>IF($A188="","",VLOOKUP($A188,'Annex 2 EHV charges'!$A$11:$O$236,2,0))</f>
        <v>New Import 26</v>
      </c>
      <c r="C188" s="109" t="str">
        <f>IF($A188="","",VLOOKUP($A188,'Annex 2 EHV charges'!$A$11:$O$236,3,0))</f>
        <v>New Import 26</v>
      </c>
      <c r="D188" s="111" t="str">
        <f>IF($A188="","",VLOOKUP($A188,'Annex 2 EHV charges'!$A$11:$O$236,7,0))</f>
        <v>Garvinack</v>
      </c>
      <c r="E188" s="121">
        <f>IFERROR(IF(VLOOKUP($A188,'Annex 2 EHV charges'!$A$11:$O$236,8,FALSE)=0,"",VLOOKUP($A188,'Annex 2 EHV charges'!$A$11:$O$236,8,FALSE)),"")</f>
        <v>0.83</v>
      </c>
      <c r="F188" s="122">
        <f>IFERROR(IF(VLOOKUP($A188,'Annex 2 EHV charges'!$A$11:$O$236,9,FALSE)=0,"",VLOOKUP($A188,'Annex 2 EHV charges'!$A$11:$O$236,9,FALSE)),"")</f>
        <v>9.77</v>
      </c>
      <c r="G188" s="118">
        <f>IFERROR(IF(VLOOKUP($A188,'Annex 2 EHV charges'!$A$11:$O$236,10,FALSE)=0,"",VLOOKUP($A188,'Annex 2 EHV charges'!$A$11:$O$236,10,FALSE)),"")</f>
        <v>2.2599999999999998</v>
      </c>
      <c r="H188" s="118">
        <f>IFERROR(IF(VLOOKUP($A188,'Annex 2 EHV charges'!$A$11:$O$236,10,FALSE)=0,"",VLOOKUP($A188,'Annex 2 EHV charges'!$A$11:$O$236,10,FALSE)),"")</f>
        <v>2.2599999999999998</v>
      </c>
    </row>
    <row r="189" spans="1:8" x14ac:dyDescent="0.2">
      <c r="A189" s="111" t="str">
        <f t="array" ref="A189">IFERROR(INDEX('Annex 2 EHV charges'!$A$11:$A$236, MATCH(0, IF(ISBLANK('Annex 2 EHV charges'!$A$11:$A$236),1, COUNTIF(A$10:$A188, 'Annex 2 EHV charges'!$A$11:$A$236)), 0)),"")</f>
        <v>New Import 27</v>
      </c>
      <c r="B189" s="111" t="str">
        <f>IF($A189="","",VLOOKUP($A189,'Annex 2 EHV charges'!$A$11:$O$236,2,0))</f>
        <v>New Import 27</v>
      </c>
      <c r="C189" s="109" t="str">
        <f>IF($A189="","",VLOOKUP($A189,'Annex 2 EHV charges'!$A$11:$O$236,3,0))</f>
        <v>New Import 27</v>
      </c>
      <c r="D189" s="111" t="str">
        <f>IF($A189="","",VLOOKUP($A189,'Annex 2 EHV charges'!$A$11:$O$236,7,0))</f>
        <v>Gratton Copse</v>
      </c>
      <c r="E189" s="121">
        <f>IFERROR(IF(VLOOKUP($A189,'Annex 2 EHV charges'!$A$11:$O$236,8,FALSE)=0,"",VLOOKUP($A189,'Annex 2 EHV charges'!$A$11:$O$236,8,FALSE)),"")</f>
        <v>1.4730000000000001</v>
      </c>
      <c r="F189" s="122">
        <f>IFERROR(IF(VLOOKUP($A189,'Annex 2 EHV charges'!$A$11:$O$236,9,FALSE)=0,"",VLOOKUP($A189,'Annex 2 EHV charges'!$A$11:$O$236,9,FALSE)),"")</f>
        <v>1.74</v>
      </c>
      <c r="G189" s="118">
        <f>IFERROR(IF(VLOOKUP($A189,'Annex 2 EHV charges'!$A$11:$O$236,10,FALSE)=0,"",VLOOKUP($A189,'Annex 2 EHV charges'!$A$11:$O$236,10,FALSE)),"")</f>
        <v>2.2799999999999998</v>
      </c>
      <c r="H189" s="118">
        <f>IFERROR(IF(VLOOKUP($A189,'Annex 2 EHV charges'!$A$11:$O$236,10,FALSE)=0,"",VLOOKUP($A189,'Annex 2 EHV charges'!$A$11:$O$236,10,FALSE)),"")</f>
        <v>2.2799999999999998</v>
      </c>
    </row>
    <row r="190" spans="1:8" x14ac:dyDescent="0.2">
      <c r="A190" s="111" t="str">
        <f t="array" ref="A190">IFERROR(INDEX('Annex 2 EHV charges'!$A$11:$A$236, MATCH(0, IF(ISBLANK('Annex 2 EHV charges'!$A$11:$A$236),1, COUNTIF(A$10:$A189, 'Annex 2 EHV charges'!$A$11:$A$236)), 0)),"")</f>
        <v>New Import 28</v>
      </c>
      <c r="B190" s="111" t="str">
        <f>IF($A190="","",VLOOKUP($A190,'Annex 2 EHV charges'!$A$11:$O$236,2,0))</f>
        <v>New Import 28</v>
      </c>
      <c r="C190" s="109" t="str">
        <f>IF($A190="","",VLOOKUP($A190,'Annex 2 EHV charges'!$A$11:$O$236,3,0))</f>
        <v>New Import 28</v>
      </c>
      <c r="D190" s="111" t="str">
        <f>IF($A190="","",VLOOKUP($A190,'Annex 2 EHV charges'!$A$11:$O$236,7,0))</f>
        <v>Great Curham PV</v>
      </c>
      <c r="E190" s="121" t="str">
        <f>IFERROR(IF(VLOOKUP($A190,'Annex 2 EHV charges'!$A$11:$O$236,8,FALSE)=0,"",VLOOKUP($A190,'Annex 2 EHV charges'!$A$11:$O$236,8,FALSE)),"")</f>
        <v/>
      </c>
      <c r="F190" s="122">
        <f>IFERROR(IF(VLOOKUP($A190,'Annex 2 EHV charges'!$A$11:$O$236,9,FALSE)=0,"",VLOOKUP($A190,'Annex 2 EHV charges'!$A$11:$O$236,9,FALSE)),"")</f>
        <v>3.31</v>
      </c>
      <c r="G190" s="118">
        <f>IFERROR(IF(VLOOKUP($A190,'Annex 2 EHV charges'!$A$11:$O$236,10,FALSE)=0,"",VLOOKUP($A190,'Annex 2 EHV charges'!$A$11:$O$236,10,FALSE)),"")</f>
        <v>2.66</v>
      </c>
      <c r="H190" s="118">
        <f>IFERROR(IF(VLOOKUP($A190,'Annex 2 EHV charges'!$A$11:$O$236,10,FALSE)=0,"",VLOOKUP($A190,'Annex 2 EHV charges'!$A$11:$O$236,10,FALSE)),"")</f>
        <v>2.66</v>
      </c>
    </row>
    <row r="191" spans="1:8" x14ac:dyDescent="0.2">
      <c r="A191" s="111" t="str">
        <f t="array" ref="A191">IFERROR(INDEX('Annex 2 EHV charges'!$A$11:$A$236, MATCH(0, IF(ISBLANK('Annex 2 EHV charges'!$A$11:$A$236),1, COUNTIF(A$10:$A190, 'Annex 2 EHV charges'!$A$11:$A$236)), 0)),"")</f>
        <v>New Import 29</v>
      </c>
      <c r="B191" s="111" t="str">
        <f>IF($A191="","",VLOOKUP($A191,'Annex 2 EHV charges'!$A$11:$O$236,2,0))</f>
        <v>New Import 29</v>
      </c>
      <c r="C191" s="109" t="str">
        <f>IF($A191="","",VLOOKUP($A191,'Annex 2 EHV charges'!$A$11:$O$236,3,0))</f>
        <v>New Import 29</v>
      </c>
      <c r="D191" s="111" t="str">
        <f>IF($A191="","",VLOOKUP($A191,'Annex 2 EHV charges'!$A$11:$O$236,7,0))</f>
        <v>Halwell Airfield</v>
      </c>
      <c r="E191" s="121">
        <f>IFERROR(IF(VLOOKUP($A191,'Annex 2 EHV charges'!$A$11:$O$236,8,FALSE)=0,"",VLOOKUP($A191,'Annex 2 EHV charges'!$A$11:$O$236,8,FALSE)),"")</f>
        <v>3.7360000000000002</v>
      </c>
      <c r="F191" s="122">
        <f>IFERROR(IF(VLOOKUP($A191,'Annex 2 EHV charges'!$A$11:$O$236,9,FALSE)=0,"",VLOOKUP($A191,'Annex 2 EHV charges'!$A$11:$O$236,9,FALSE)),"")</f>
        <v>5.25</v>
      </c>
      <c r="G191" s="118">
        <f>IFERROR(IF(VLOOKUP($A191,'Annex 2 EHV charges'!$A$11:$O$236,10,FALSE)=0,"",VLOOKUP($A191,'Annex 2 EHV charges'!$A$11:$O$236,10,FALSE)),"")</f>
        <v>2.78</v>
      </c>
      <c r="H191" s="118">
        <f>IFERROR(IF(VLOOKUP($A191,'Annex 2 EHV charges'!$A$11:$O$236,10,FALSE)=0,"",VLOOKUP($A191,'Annex 2 EHV charges'!$A$11:$O$236,10,FALSE)),"")</f>
        <v>2.78</v>
      </c>
    </row>
    <row r="192" spans="1:8" x14ac:dyDescent="0.2">
      <c r="A192" s="111" t="str">
        <f t="array" ref="A192">IFERROR(INDEX('Annex 2 EHV charges'!$A$11:$A$236, MATCH(0, IF(ISBLANK('Annex 2 EHV charges'!$A$11:$A$236),1, COUNTIF(A$10:$A191, 'Annex 2 EHV charges'!$A$11:$A$236)), 0)),"")</f>
        <v>New Import 30</v>
      </c>
      <c r="B192" s="111" t="str">
        <f>IF($A192="","",VLOOKUP($A192,'Annex 2 EHV charges'!$A$11:$O$236,2,0))</f>
        <v>New Import 30</v>
      </c>
      <c r="C192" s="109" t="str">
        <f>IF($A192="","",VLOOKUP($A192,'Annex 2 EHV charges'!$A$11:$O$236,3,0))</f>
        <v>New Import 30</v>
      </c>
      <c r="D192" s="111" t="str">
        <f>IF($A192="","",VLOOKUP($A192,'Annex 2 EHV charges'!$A$11:$O$236,7,0))</f>
        <v>Iwood Lane</v>
      </c>
      <c r="E192" s="121" t="str">
        <f>IFERROR(IF(VLOOKUP($A192,'Annex 2 EHV charges'!$A$11:$O$236,8,FALSE)=0,"",VLOOKUP($A192,'Annex 2 EHV charges'!$A$11:$O$236,8,FALSE)),"")</f>
        <v/>
      </c>
      <c r="F192" s="122">
        <f>IFERROR(IF(VLOOKUP($A192,'Annex 2 EHV charges'!$A$11:$O$236,9,FALSE)=0,"",VLOOKUP($A192,'Annex 2 EHV charges'!$A$11:$O$236,9,FALSE)),"")</f>
        <v>1.04</v>
      </c>
      <c r="G192" s="118">
        <f>IFERROR(IF(VLOOKUP($A192,'Annex 2 EHV charges'!$A$11:$O$236,10,FALSE)=0,"",VLOOKUP($A192,'Annex 2 EHV charges'!$A$11:$O$236,10,FALSE)),"")</f>
        <v>2.75</v>
      </c>
      <c r="H192" s="118">
        <f>IFERROR(IF(VLOOKUP($A192,'Annex 2 EHV charges'!$A$11:$O$236,10,FALSE)=0,"",VLOOKUP($A192,'Annex 2 EHV charges'!$A$11:$O$236,10,FALSE)),"")</f>
        <v>2.75</v>
      </c>
    </row>
    <row r="193" spans="1:8" x14ac:dyDescent="0.2">
      <c r="A193" s="111" t="str">
        <f t="array" ref="A193">IFERROR(INDEX('Annex 2 EHV charges'!$A$11:$A$236, MATCH(0, IF(ISBLANK('Annex 2 EHV charges'!$A$11:$A$236),1, COUNTIF(A$10:$A192, 'Annex 2 EHV charges'!$A$11:$A$236)), 0)),"")</f>
        <v>New Import 31</v>
      </c>
      <c r="B193" s="111" t="str">
        <f>IF($A193="","",VLOOKUP($A193,'Annex 2 EHV charges'!$A$11:$O$236,2,0))</f>
        <v>New Import 31</v>
      </c>
      <c r="C193" s="109" t="str">
        <f>IF($A193="","",VLOOKUP($A193,'Annex 2 EHV charges'!$A$11:$O$236,3,0))</f>
        <v>New Import 31</v>
      </c>
      <c r="D193" s="111" t="str">
        <f>IF($A193="","",VLOOKUP($A193,'Annex 2 EHV charges'!$A$11:$O$236,7,0))</f>
        <v>Keens Farm PV</v>
      </c>
      <c r="E193" s="121">
        <f>IFERROR(IF(VLOOKUP($A193,'Annex 2 EHV charges'!$A$11:$O$236,8,FALSE)=0,"",VLOOKUP($A193,'Annex 2 EHV charges'!$A$11:$O$236,8,FALSE)),"")</f>
        <v>1.476</v>
      </c>
      <c r="F193" s="122">
        <f>IFERROR(IF(VLOOKUP($A193,'Annex 2 EHV charges'!$A$11:$O$236,9,FALSE)=0,"",VLOOKUP($A193,'Annex 2 EHV charges'!$A$11:$O$236,9,FALSE)),"")</f>
        <v>1.19</v>
      </c>
      <c r="G193" s="118">
        <f>IFERROR(IF(VLOOKUP($A193,'Annex 2 EHV charges'!$A$11:$O$236,10,FALSE)=0,"",VLOOKUP($A193,'Annex 2 EHV charges'!$A$11:$O$236,10,FALSE)),"")</f>
        <v>2.65</v>
      </c>
      <c r="H193" s="118">
        <f>IFERROR(IF(VLOOKUP($A193,'Annex 2 EHV charges'!$A$11:$O$236,10,FALSE)=0,"",VLOOKUP($A193,'Annex 2 EHV charges'!$A$11:$O$236,10,FALSE)),"")</f>
        <v>2.65</v>
      </c>
    </row>
    <row r="194" spans="1:8" x14ac:dyDescent="0.2">
      <c r="A194" s="111">
        <f t="array" ref="A194">IFERROR(INDEX('Annex 2 EHV charges'!$A$11:$A$236, MATCH(0, IF(ISBLANK('Annex 2 EHV charges'!$A$11:$A$236),1, COUNTIF(A$10:$A193, 'Annex 2 EHV charges'!$A$11:$A$236)), 0)),"")</f>
        <v>278</v>
      </c>
      <c r="B194" s="111">
        <f>IF($A194="","",VLOOKUP($A194,'Annex 2 EHV charges'!$A$11:$O$236,2,0))</f>
        <v>278</v>
      </c>
      <c r="C194" s="109">
        <f>IF($A194="","",VLOOKUP($A194,'Annex 2 EHV charges'!$A$11:$O$236,3,0))</f>
        <v>2200042333678</v>
      </c>
      <c r="D194" s="111" t="str">
        <f>IF($A194="","",VLOOKUP($A194,'Annex 2 EHV charges'!$A$11:$O$236,7,0))</f>
        <v>Kerriers</v>
      </c>
      <c r="E194" s="121">
        <f>IFERROR(IF(VLOOKUP($A194,'Annex 2 EHV charges'!$A$11:$O$236,8,FALSE)=0,"",VLOOKUP($A194,'Annex 2 EHV charges'!$A$11:$O$236,8,FALSE)),"")</f>
        <v>1.8460000000000001</v>
      </c>
      <c r="F194" s="122">
        <f>IFERROR(IF(VLOOKUP($A194,'Annex 2 EHV charges'!$A$11:$O$236,9,FALSE)=0,"",VLOOKUP($A194,'Annex 2 EHV charges'!$A$11:$O$236,9,FALSE)),"")</f>
        <v>12.34</v>
      </c>
      <c r="G194" s="118">
        <f>IFERROR(IF(VLOOKUP($A194,'Annex 2 EHV charges'!$A$11:$O$236,10,FALSE)=0,"",VLOOKUP($A194,'Annex 2 EHV charges'!$A$11:$O$236,10,FALSE)),"")</f>
        <v>2.67</v>
      </c>
      <c r="H194" s="118">
        <f>IFERROR(IF(VLOOKUP($A194,'Annex 2 EHV charges'!$A$11:$O$236,10,FALSE)=0,"",VLOOKUP($A194,'Annex 2 EHV charges'!$A$11:$O$236,10,FALSE)),"")</f>
        <v>2.67</v>
      </c>
    </row>
    <row r="195" spans="1:8" x14ac:dyDescent="0.2">
      <c r="A195" s="111" t="str">
        <f t="array" ref="A195">IFERROR(INDEX('Annex 2 EHV charges'!$A$11:$A$236, MATCH(0, IF(ISBLANK('Annex 2 EHV charges'!$A$11:$A$236),1, COUNTIF(A$10:$A194, 'Annex 2 EHV charges'!$A$11:$A$236)), 0)),"")</f>
        <v>New Import 33</v>
      </c>
      <c r="B195" s="111" t="str">
        <f>IF($A195="","",VLOOKUP($A195,'Annex 2 EHV charges'!$A$11:$O$236,2,0))</f>
        <v>New Import 33</v>
      </c>
      <c r="C195" s="109" t="str">
        <f>IF($A195="","",VLOOKUP($A195,'Annex 2 EHV charges'!$A$11:$O$236,3,0))</f>
        <v>New Import 33</v>
      </c>
      <c r="D195" s="111" t="str">
        <f>IF($A195="","",VLOOKUP($A195,'Annex 2 EHV charges'!$A$11:$O$236,7,0))</f>
        <v>Kessel</v>
      </c>
      <c r="E195" s="121">
        <f>IFERROR(IF(VLOOKUP($A195,'Annex 2 EHV charges'!$A$11:$O$236,8,FALSE)=0,"",VLOOKUP($A195,'Annex 2 EHV charges'!$A$11:$O$236,8,FALSE)),"")</f>
        <v>1.2729999999999999</v>
      </c>
      <c r="F195" s="122">
        <f>IFERROR(IF(VLOOKUP($A195,'Annex 2 EHV charges'!$A$11:$O$236,9,FALSE)=0,"",VLOOKUP($A195,'Annex 2 EHV charges'!$A$11:$O$236,9,FALSE)),"")</f>
        <v>17.34</v>
      </c>
      <c r="G195" s="118">
        <f>IFERROR(IF(VLOOKUP($A195,'Annex 2 EHV charges'!$A$11:$O$236,10,FALSE)=0,"",VLOOKUP($A195,'Annex 2 EHV charges'!$A$11:$O$236,10,FALSE)),"")</f>
        <v>2.5299999999999998</v>
      </c>
      <c r="H195" s="118">
        <f>IFERROR(IF(VLOOKUP($A195,'Annex 2 EHV charges'!$A$11:$O$236,10,FALSE)=0,"",VLOOKUP($A195,'Annex 2 EHV charges'!$A$11:$O$236,10,FALSE)),"")</f>
        <v>2.5299999999999998</v>
      </c>
    </row>
    <row r="196" spans="1:8" x14ac:dyDescent="0.2">
      <c r="A196" s="111" t="str">
        <f t="array" ref="A196">IFERROR(INDEX('Annex 2 EHV charges'!$A$11:$A$236, MATCH(0, IF(ISBLANK('Annex 2 EHV charges'!$A$11:$A$236),1, COUNTIF(A$10:$A195, 'Annex 2 EHV charges'!$A$11:$A$236)), 0)),"")</f>
        <v>New Import 34</v>
      </c>
      <c r="B196" s="111" t="str">
        <f>IF($A196="","",VLOOKUP($A196,'Annex 2 EHV charges'!$A$11:$O$236,2,0))</f>
        <v>New Import 34</v>
      </c>
      <c r="C196" s="109" t="str">
        <f>IF($A196="","",VLOOKUP($A196,'Annex 2 EHV charges'!$A$11:$O$236,3,0))</f>
        <v>New Import 34</v>
      </c>
      <c r="D196" s="111" t="str">
        <f>IF($A196="","",VLOOKUP($A196,'Annex 2 EHV charges'!$A$11:$O$236,7,0))</f>
        <v>Killarney Springs</v>
      </c>
      <c r="E196" s="121" t="str">
        <f>IFERROR(IF(VLOOKUP($A196,'Annex 2 EHV charges'!$A$11:$O$236,8,FALSE)=0,"",VLOOKUP($A196,'Annex 2 EHV charges'!$A$11:$O$236,8,FALSE)),"")</f>
        <v/>
      </c>
      <c r="F196" s="122">
        <f>IFERROR(IF(VLOOKUP($A196,'Annex 2 EHV charges'!$A$11:$O$236,9,FALSE)=0,"",VLOOKUP($A196,'Annex 2 EHV charges'!$A$11:$O$236,9,FALSE)),"")</f>
        <v>11.35</v>
      </c>
      <c r="G196" s="118">
        <f>IFERROR(IF(VLOOKUP($A196,'Annex 2 EHV charges'!$A$11:$O$236,10,FALSE)=0,"",VLOOKUP($A196,'Annex 2 EHV charges'!$A$11:$O$236,10,FALSE)),"")</f>
        <v>2.0699999999999998</v>
      </c>
      <c r="H196" s="118">
        <f>IFERROR(IF(VLOOKUP($A196,'Annex 2 EHV charges'!$A$11:$O$236,10,FALSE)=0,"",VLOOKUP($A196,'Annex 2 EHV charges'!$A$11:$O$236,10,FALSE)),"")</f>
        <v>2.0699999999999998</v>
      </c>
    </row>
    <row r="197" spans="1:8" x14ac:dyDescent="0.2">
      <c r="A197" s="111">
        <f t="array" ref="A197">IFERROR(INDEX('Annex 2 EHV charges'!$A$11:$A$236, MATCH(0, IF(ISBLANK('Annex 2 EHV charges'!$A$11:$A$236),1, COUNTIF(A$10:$A196, 'Annex 2 EHV charges'!$A$11:$A$236)), 0)),"")</f>
        <v>276</v>
      </c>
      <c r="B197" s="111">
        <f>IF($A197="","",VLOOKUP($A197,'Annex 2 EHV charges'!$A$11:$O$236,2,0))</f>
        <v>276</v>
      </c>
      <c r="C197" s="109">
        <f>IF($A197="","",VLOOKUP($A197,'Annex 2 EHV charges'!$A$11:$O$236,3,0))</f>
        <v>2200042329031</v>
      </c>
      <c r="D197" s="111" t="str">
        <f>IF($A197="","",VLOOKUP($A197,'Annex 2 EHV charges'!$A$11:$O$236,7,0))</f>
        <v>Kilmersdon Estate</v>
      </c>
      <c r="E197" s="121">
        <f>IFERROR(IF(VLOOKUP($A197,'Annex 2 EHV charges'!$A$11:$O$236,8,FALSE)=0,"",VLOOKUP($A197,'Annex 2 EHV charges'!$A$11:$O$236,8,FALSE)),"")</f>
        <v>6.431</v>
      </c>
      <c r="F197" s="122">
        <f>IFERROR(IF(VLOOKUP($A197,'Annex 2 EHV charges'!$A$11:$O$236,9,FALSE)=0,"",VLOOKUP($A197,'Annex 2 EHV charges'!$A$11:$O$236,9,FALSE)),"")</f>
        <v>1.45</v>
      </c>
      <c r="G197" s="118">
        <f>IFERROR(IF(VLOOKUP($A197,'Annex 2 EHV charges'!$A$11:$O$236,10,FALSE)=0,"",VLOOKUP($A197,'Annex 2 EHV charges'!$A$11:$O$236,10,FALSE)),"")</f>
        <v>3.39</v>
      </c>
      <c r="H197" s="118">
        <f>IFERROR(IF(VLOOKUP($A197,'Annex 2 EHV charges'!$A$11:$O$236,10,FALSE)=0,"",VLOOKUP($A197,'Annex 2 EHV charges'!$A$11:$O$236,10,FALSE)),"")</f>
        <v>3.39</v>
      </c>
    </row>
    <row r="198" spans="1:8" x14ac:dyDescent="0.2">
      <c r="A198" s="111" t="str">
        <f t="array" ref="A198">IFERROR(INDEX('Annex 2 EHV charges'!$A$11:$A$236, MATCH(0, IF(ISBLANK('Annex 2 EHV charges'!$A$11:$A$236),1, COUNTIF(A$10:$A197, 'Annex 2 EHV charges'!$A$11:$A$236)), 0)),"")</f>
        <v>New Import 36</v>
      </c>
      <c r="B198" s="111" t="str">
        <f>IF($A198="","",VLOOKUP($A198,'Annex 2 EHV charges'!$A$11:$O$236,2,0))</f>
        <v>New Import 36</v>
      </c>
      <c r="C198" s="109" t="str">
        <f>IF($A198="","",VLOOKUP($A198,'Annex 2 EHV charges'!$A$11:$O$236,3,0))</f>
        <v>New Import 36</v>
      </c>
      <c r="D198" s="111" t="str">
        <f>IF($A198="","",VLOOKUP($A198,'Annex 2 EHV charges'!$A$11:$O$236,7,0))</f>
        <v>Lanthrone PV</v>
      </c>
      <c r="E198" s="121">
        <f>IFERROR(IF(VLOOKUP($A198,'Annex 2 EHV charges'!$A$11:$O$236,8,FALSE)=0,"",VLOOKUP($A198,'Annex 2 EHV charges'!$A$11:$O$236,8,FALSE)),"")</f>
        <v>0.55800000000000005</v>
      </c>
      <c r="F198" s="122">
        <f>IFERROR(IF(VLOOKUP($A198,'Annex 2 EHV charges'!$A$11:$O$236,9,FALSE)=0,"",VLOOKUP($A198,'Annex 2 EHV charges'!$A$11:$O$236,9,FALSE)),"")</f>
        <v>2.54</v>
      </c>
      <c r="G198" s="118">
        <f>IFERROR(IF(VLOOKUP($A198,'Annex 2 EHV charges'!$A$11:$O$236,10,FALSE)=0,"",VLOOKUP($A198,'Annex 2 EHV charges'!$A$11:$O$236,10,FALSE)),"")</f>
        <v>2.82</v>
      </c>
      <c r="H198" s="118">
        <f>IFERROR(IF(VLOOKUP($A198,'Annex 2 EHV charges'!$A$11:$O$236,10,FALSE)=0,"",VLOOKUP($A198,'Annex 2 EHV charges'!$A$11:$O$236,10,FALSE)),"")</f>
        <v>2.82</v>
      </c>
    </row>
    <row r="199" spans="1:8" x14ac:dyDescent="0.2">
      <c r="A199" s="111" t="str">
        <f t="array" ref="A199">IFERROR(INDEX('Annex 2 EHV charges'!$A$11:$A$236, MATCH(0, IF(ISBLANK('Annex 2 EHV charges'!$A$11:$A$236),1, COUNTIF(A$10:$A198, 'Annex 2 EHV charges'!$A$11:$A$236)), 0)),"")</f>
        <v>New Import 37</v>
      </c>
      <c r="B199" s="111" t="str">
        <f>IF($A199="","",VLOOKUP($A199,'Annex 2 EHV charges'!$A$11:$O$236,2,0))</f>
        <v>New Import 37</v>
      </c>
      <c r="C199" s="109" t="str">
        <f>IF($A199="","",VLOOKUP($A199,'Annex 2 EHV charges'!$A$11:$O$236,3,0))</f>
        <v>New Import 37</v>
      </c>
      <c r="D199" s="111" t="str">
        <f>IF($A199="","",VLOOKUP($A199,'Annex 2 EHV charges'!$A$11:$O$236,7,0))</f>
        <v>Lanyon Solar Farm</v>
      </c>
      <c r="E199" s="121">
        <f>IFERROR(IF(VLOOKUP($A199,'Annex 2 EHV charges'!$A$11:$O$236,8,FALSE)=0,"",VLOOKUP($A199,'Annex 2 EHV charges'!$A$11:$O$236,8,FALSE)),"")</f>
        <v>14.563000000000001</v>
      </c>
      <c r="F199" s="122">
        <f>IFERROR(IF(VLOOKUP($A199,'Annex 2 EHV charges'!$A$11:$O$236,9,FALSE)=0,"",VLOOKUP($A199,'Annex 2 EHV charges'!$A$11:$O$236,9,FALSE)),"")</f>
        <v>36.229999999999997</v>
      </c>
      <c r="G199" s="118">
        <f>IFERROR(IF(VLOOKUP($A199,'Annex 2 EHV charges'!$A$11:$O$236,10,FALSE)=0,"",VLOOKUP($A199,'Annex 2 EHV charges'!$A$11:$O$236,10,FALSE)),"")</f>
        <v>2.15</v>
      </c>
      <c r="H199" s="118">
        <f>IFERROR(IF(VLOOKUP($A199,'Annex 2 EHV charges'!$A$11:$O$236,10,FALSE)=0,"",VLOOKUP($A199,'Annex 2 EHV charges'!$A$11:$O$236,10,FALSE)),"")</f>
        <v>2.15</v>
      </c>
    </row>
    <row r="200" spans="1:8" x14ac:dyDescent="0.2">
      <c r="A200" s="111" t="str">
        <f t="array" ref="A200">IFERROR(INDEX('Annex 2 EHV charges'!$A$11:$A$236, MATCH(0, IF(ISBLANK('Annex 2 EHV charges'!$A$11:$A$236),1, COUNTIF(A$10:$A199, 'Annex 2 EHV charges'!$A$11:$A$236)), 0)),"")</f>
        <v>New Import 38</v>
      </c>
      <c r="B200" s="111" t="str">
        <f>IF($A200="","",VLOOKUP($A200,'Annex 2 EHV charges'!$A$11:$O$236,2,0))</f>
        <v>New Import 38</v>
      </c>
      <c r="C200" s="109" t="str">
        <f>IF($A200="","",VLOOKUP($A200,'Annex 2 EHV charges'!$A$11:$O$236,3,0))</f>
        <v>New Import 38</v>
      </c>
      <c r="D200" s="111" t="str">
        <f>IF($A200="","",VLOOKUP($A200,'Annex 2 EHV charges'!$A$11:$O$236,7,0))</f>
        <v>Mably Solar Farm</v>
      </c>
      <c r="E200" s="121">
        <f>IFERROR(IF(VLOOKUP($A200,'Annex 2 EHV charges'!$A$11:$O$236,8,FALSE)=0,"",VLOOKUP($A200,'Annex 2 EHV charges'!$A$11:$O$236,8,FALSE)),"")</f>
        <v>14.904</v>
      </c>
      <c r="F200" s="122">
        <f>IFERROR(IF(VLOOKUP($A200,'Annex 2 EHV charges'!$A$11:$O$236,9,FALSE)=0,"",VLOOKUP($A200,'Annex 2 EHV charges'!$A$11:$O$236,9,FALSE)),"")</f>
        <v>8.2899999999999991</v>
      </c>
      <c r="G200" s="118">
        <f>IFERROR(IF(VLOOKUP($A200,'Annex 2 EHV charges'!$A$11:$O$236,10,FALSE)=0,"",VLOOKUP($A200,'Annex 2 EHV charges'!$A$11:$O$236,10,FALSE)),"")</f>
        <v>2.56</v>
      </c>
      <c r="H200" s="118">
        <f>IFERROR(IF(VLOOKUP($A200,'Annex 2 EHV charges'!$A$11:$O$236,10,FALSE)=0,"",VLOOKUP($A200,'Annex 2 EHV charges'!$A$11:$O$236,10,FALSE)),"")</f>
        <v>2.56</v>
      </c>
    </row>
    <row r="201" spans="1:8" x14ac:dyDescent="0.2">
      <c r="A201" s="111" t="str">
        <f t="array" ref="A201">IFERROR(INDEX('Annex 2 EHV charges'!$A$11:$A$236, MATCH(0, IF(ISBLANK('Annex 2 EHV charges'!$A$11:$A$236),1, COUNTIF(A$10:$A200, 'Annex 2 EHV charges'!$A$11:$A$236)), 0)),"")</f>
        <v>New Import 39</v>
      </c>
      <c r="B201" s="111" t="str">
        <f>IF($A201="","",VLOOKUP($A201,'Annex 2 EHV charges'!$A$11:$O$236,2,0))</f>
        <v>New Import 39</v>
      </c>
      <c r="C201" s="109" t="str">
        <f>IF($A201="","",VLOOKUP($A201,'Annex 2 EHV charges'!$A$11:$O$236,3,0))</f>
        <v>New Import 39</v>
      </c>
      <c r="D201" s="111" t="str">
        <f>IF($A201="","",VLOOKUP($A201,'Annex 2 EHV charges'!$A$11:$O$236,7,0))</f>
        <v>Marlands Field</v>
      </c>
      <c r="E201" s="121">
        <f>IFERROR(IF(VLOOKUP($A201,'Annex 2 EHV charges'!$A$11:$O$236,8,FALSE)=0,"",VLOOKUP($A201,'Annex 2 EHV charges'!$A$11:$O$236,8,FALSE)),"")</f>
        <v>5.1870000000000003</v>
      </c>
      <c r="F201" s="122">
        <f>IFERROR(IF(VLOOKUP($A201,'Annex 2 EHV charges'!$A$11:$O$236,9,FALSE)=0,"",VLOOKUP($A201,'Annex 2 EHV charges'!$A$11:$O$236,9,FALSE)),"")</f>
        <v>14.15</v>
      </c>
      <c r="G201" s="118">
        <f>IFERROR(IF(VLOOKUP($A201,'Annex 2 EHV charges'!$A$11:$O$236,10,FALSE)=0,"",VLOOKUP($A201,'Annex 2 EHV charges'!$A$11:$O$236,10,FALSE)),"")</f>
        <v>2.16</v>
      </c>
      <c r="H201" s="118">
        <f>IFERROR(IF(VLOOKUP($A201,'Annex 2 EHV charges'!$A$11:$O$236,10,FALSE)=0,"",VLOOKUP($A201,'Annex 2 EHV charges'!$A$11:$O$236,10,FALSE)),"")</f>
        <v>2.16</v>
      </c>
    </row>
    <row r="202" spans="1:8" x14ac:dyDescent="0.2">
      <c r="A202" s="111" t="str">
        <f t="array" ref="A202">IFERROR(INDEX('Annex 2 EHV charges'!$A$11:$A$236, MATCH(0, IF(ISBLANK('Annex 2 EHV charges'!$A$11:$A$236),1, COUNTIF(A$10:$A201, 'Annex 2 EHV charges'!$A$11:$A$236)), 0)),"")</f>
        <v>New Import 40</v>
      </c>
      <c r="B202" s="111" t="str">
        <f>IF($A202="","",VLOOKUP($A202,'Annex 2 EHV charges'!$A$11:$O$236,2,0))</f>
        <v>New Import 40</v>
      </c>
      <c r="C202" s="109" t="str">
        <f>IF($A202="","",VLOOKUP($A202,'Annex 2 EHV charges'!$A$11:$O$236,3,0))</f>
        <v>New Import 40</v>
      </c>
      <c r="D202" s="111" t="str">
        <f>IF($A202="","",VLOOKUP($A202,'Annex 2 EHV charges'!$A$11:$O$236,7,0))</f>
        <v>Martin Solar Farm</v>
      </c>
      <c r="E202" s="121">
        <f>IFERROR(IF(VLOOKUP($A202,'Annex 2 EHV charges'!$A$11:$O$236,8,FALSE)=0,"",VLOOKUP($A202,'Annex 2 EHV charges'!$A$11:$O$236,8,FALSE)),"")</f>
        <v>10.397</v>
      </c>
      <c r="F202" s="122">
        <f>IFERROR(IF(VLOOKUP($A202,'Annex 2 EHV charges'!$A$11:$O$236,9,FALSE)=0,"",VLOOKUP($A202,'Annex 2 EHV charges'!$A$11:$O$236,9,FALSE)),"")</f>
        <v>10.91</v>
      </c>
      <c r="G202" s="118">
        <f>IFERROR(IF(VLOOKUP($A202,'Annex 2 EHV charges'!$A$11:$O$236,10,FALSE)=0,"",VLOOKUP($A202,'Annex 2 EHV charges'!$A$11:$O$236,10,FALSE)),"")</f>
        <v>4.28</v>
      </c>
      <c r="H202" s="118">
        <f>IFERROR(IF(VLOOKUP($A202,'Annex 2 EHV charges'!$A$11:$O$236,10,FALSE)=0,"",VLOOKUP($A202,'Annex 2 EHV charges'!$A$11:$O$236,10,FALSE)),"")</f>
        <v>4.28</v>
      </c>
    </row>
    <row r="203" spans="1:8" x14ac:dyDescent="0.2">
      <c r="A203" s="111" t="str">
        <f t="array" ref="A203">IFERROR(INDEX('Annex 2 EHV charges'!$A$11:$A$236, MATCH(0, IF(ISBLANK('Annex 2 EHV charges'!$A$11:$A$236),1, COUNTIF(A$10:$A202, 'Annex 2 EHV charges'!$A$11:$A$236)), 0)),"")</f>
        <v>New Import 41</v>
      </c>
      <c r="B203" s="111" t="str">
        <f>IF($A203="","",VLOOKUP($A203,'Annex 2 EHV charges'!$A$11:$O$236,2,0))</f>
        <v>New Import 41</v>
      </c>
      <c r="C203" s="109" t="str">
        <f>IF($A203="","",VLOOKUP($A203,'Annex 2 EHV charges'!$A$11:$O$236,3,0))</f>
        <v>New Import 41</v>
      </c>
      <c r="D203" s="111" t="str">
        <f>IF($A203="","",VLOOKUP($A203,'Annex 2 EHV charges'!$A$11:$O$236,7,0))</f>
        <v>Mudgley Lodge Farm</v>
      </c>
      <c r="E203" s="121" t="str">
        <f>IFERROR(IF(VLOOKUP($A203,'Annex 2 EHV charges'!$A$11:$O$236,8,FALSE)=0,"",VLOOKUP($A203,'Annex 2 EHV charges'!$A$11:$O$236,8,FALSE)),"")</f>
        <v/>
      </c>
      <c r="F203" s="122">
        <f>IFERROR(IF(VLOOKUP($A203,'Annex 2 EHV charges'!$A$11:$O$236,9,FALSE)=0,"",VLOOKUP($A203,'Annex 2 EHV charges'!$A$11:$O$236,9,FALSE)),"")</f>
        <v>0.79</v>
      </c>
      <c r="G203" s="118">
        <f>IFERROR(IF(VLOOKUP($A203,'Annex 2 EHV charges'!$A$11:$O$236,10,FALSE)=0,"",VLOOKUP($A203,'Annex 2 EHV charges'!$A$11:$O$236,10,FALSE)),"")</f>
        <v>3.95</v>
      </c>
      <c r="H203" s="118">
        <f>IFERROR(IF(VLOOKUP($A203,'Annex 2 EHV charges'!$A$11:$O$236,10,FALSE)=0,"",VLOOKUP($A203,'Annex 2 EHV charges'!$A$11:$O$236,10,FALSE)),"")</f>
        <v>3.95</v>
      </c>
    </row>
    <row r="204" spans="1:8" x14ac:dyDescent="0.2">
      <c r="A204" s="111" t="str">
        <f t="array" ref="A204">IFERROR(INDEX('Annex 2 EHV charges'!$A$11:$A$236, MATCH(0, IF(ISBLANK('Annex 2 EHV charges'!$A$11:$A$236),1, COUNTIF(A$10:$A203, 'Annex 2 EHV charges'!$A$11:$A$236)), 0)),"")</f>
        <v>New Import 42</v>
      </c>
      <c r="B204" s="111" t="str">
        <f>IF($A204="","",VLOOKUP($A204,'Annex 2 EHV charges'!$A$11:$O$236,2,0))</f>
        <v>New Import 42</v>
      </c>
      <c r="C204" s="109" t="str">
        <f>IF($A204="","",VLOOKUP($A204,'Annex 2 EHV charges'!$A$11:$O$236,3,0))</f>
        <v>New Import 42</v>
      </c>
      <c r="D204" s="111" t="str">
        <f>IF($A204="","",VLOOKUP($A204,'Annex 2 EHV charges'!$A$11:$O$236,7,0))</f>
        <v>New Barton</v>
      </c>
      <c r="E204" s="121">
        <f>IFERROR(IF(VLOOKUP($A204,'Annex 2 EHV charges'!$A$11:$O$236,8,FALSE)=0,"",VLOOKUP($A204,'Annex 2 EHV charges'!$A$11:$O$236,8,FALSE)),"")</f>
        <v>0.185</v>
      </c>
      <c r="F204" s="122">
        <f>IFERROR(IF(VLOOKUP($A204,'Annex 2 EHV charges'!$A$11:$O$236,9,FALSE)=0,"",VLOOKUP($A204,'Annex 2 EHV charges'!$A$11:$O$236,9,FALSE)),"")</f>
        <v>9.25</v>
      </c>
      <c r="G204" s="118">
        <f>IFERROR(IF(VLOOKUP($A204,'Annex 2 EHV charges'!$A$11:$O$236,10,FALSE)=0,"",VLOOKUP($A204,'Annex 2 EHV charges'!$A$11:$O$236,10,FALSE)),"")</f>
        <v>2.81</v>
      </c>
      <c r="H204" s="118">
        <f>IFERROR(IF(VLOOKUP($A204,'Annex 2 EHV charges'!$A$11:$O$236,10,FALSE)=0,"",VLOOKUP($A204,'Annex 2 EHV charges'!$A$11:$O$236,10,FALSE)),"")</f>
        <v>2.81</v>
      </c>
    </row>
    <row r="205" spans="1:8" x14ac:dyDescent="0.2">
      <c r="A205" s="111" t="str">
        <f t="array" ref="A205">IFERROR(INDEX('Annex 2 EHV charges'!$A$11:$A$236, MATCH(0, IF(ISBLANK('Annex 2 EHV charges'!$A$11:$A$236),1, COUNTIF(A$10:$A204, 'Annex 2 EHV charges'!$A$11:$A$236)), 0)),"")</f>
        <v>New Import 43</v>
      </c>
      <c r="B205" s="111" t="str">
        <f>IF($A205="","",VLOOKUP($A205,'Annex 2 EHV charges'!$A$11:$O$236,2,0))</f>
        <v>New Import 43</v>
      </c>
      <c r="C205" s="109" t="str">
        <f>IF($A205="","",VLOOKUP($A205,'Annex 2 EHV charges'!$A$11:$O$236,3,0))</f>
        <v>New Import 43</v>
      </c>
      <c r="D205" s="111" t="str">
        <f>IF($A205="","",VLOOKUP($A205,'Annex 2 EHV charges'!$A$11:$O$236,7,0))</f>
        <v>New Row Farm</v>
      </c>
      <c r="E205" s="121">
        <f>IFERROR(IF(VLOOKUP($A205,'Annex 2 EHV charges'!$A$11:$O$236,8,FALSE)=0,"",VLOOKUP($A205,'Annex 2 EHV charges'!$A$11:$O$236,8,FALSE)),"")</f>
        <v>6.726</v>
      </c>
      <c r="F205" s="122">
        <f>IFERROR(IF(VLOOKUP($A205,'Annex 2 EHV charges'!$A$11:$O$236,9,FALSE)=0,"",VLOOKUP($A205,'Annex 2 EHV charges'!$A$11:$O$236,9,FALSE)),"")</f>
        <v>3.35</v>
      </c>
      <c r="G205" s="118">
        <f>IFERROR(IF(VLOOKUP($A205,'Annex 2 EHV charges'!$A$11:$O$236,10,FALSE)=0,"",VLOOKUP($A205,'Annex 2 EHV charges'!$A$11:$O$236,10,FALSE)),"")</f>
        <v>3.59</v>
      </c>
      <c r="H205" s="118">
        <f>IFERROR(IF(VLOOKUP($A205,'Annex 2 EHV charges'!$A$11:$O$236,10,FALSE)=0,"",VLOOKUP($A205,'Annex 2 EHV charges'!$A$11:$O$236,10,FALSE)),"")</f>
        <v>3.59</v>
      </c>
    </row>
    <row r="206" spans="1:8" x14ac:dyDescent="0.2">
      <c r="A206" s="111" t="str">
        <f t="array" ref="A206">IFERROR(INDEX('Annex 2 EHV charges'!$A$11:$A$236, MATCH(0, IF(ISBLANK('Annex 2 EHV charges'!$A$11:$A$236),1, COUNTIF(A$10:$A205, 'Annex 2 EHV charges'!$A$11:$A$236)), 0)),"")</f>
        <v>New Import 44</v>
      </c>
      <c r="B206" s="111" t="str">
        <f>IF($A206="","",VLOOKUP($A206,'Annex 2 EHV charges'!$A$11:$O$236,2,0))</f>
        <v>New Import 44</v>
      </c>
      <c r="C206" s="109" t="str">
        <f>IF($A206="","",VLOOKUP($A206,'Annex 2 EHV charges'!$A$11:$O$236,3,0))</f>
        <v>New Import 44</v>
      </c>
      <c r="D206" s="111" t="str">
        <f>IF($A206="","",VLOOKUP($A206,'Annex 2 EHV charges'!$A$11:$O$236,7,0))</f>
        <v>Otterham Wind Farm</v>
      </c>
      <c r="E206" s="121">
        <f>IFERROR(IF(VLOOKUP($A206,'Annex 2 EHV charges'!$A$11:$O$236,8,FALSE)=0,"",VLOOKUP($A206,'Annex 2 EHV charges'!$A$11:$O$236,8,FALSE)),"")</f>
        <v>3.0000000000000001E-3</v>
      </c>
      <c r="F206" s="122">
        <f>IFERROR(IF(VLOOKUP($A206,'Annex 2 EHV charges'!$A$11:$O$236,9,FALSE)=0,"",VLOOKUP($A206,'Annex 2 EHV charges'!$A$11:$O$236,9,FALSE)),"")</f>
        <v>1.55</v>
      </c>
      <c r="G206" s="118">
        <f>IFERROR(IF(VLOOKUP($A206,'Annex 2 EHV charges'!$A$11:$O$236,10,FALSE)=0,"",VLOOKUP($A206,'Annex 2 EHV charges'!$A$11:$O$236,10,FALSE)),"")</f>
        <v>2.64</v>
      </c>
      <c r="H206" s="118">
        <f>IFERROR(IF(VLOOKUP($A206,'Annex 2 EHV charges'!$A$11:$O$236,10,FALSE)=0,"",VLOOKUP($A206,'Annex 2 EHV charges'!$A$11:$O$236,10,FALSE)),"")</f>
        <v>2.64</v>
      </c>
    </row>
    <row r="207" spans="1:8" x14ac:dyDescent="0.2">
      <c r="A207" s="111" t="str">
        <f t="array" ref="A207">IFERROR(INDEX('Annex 2 EHV charges'!$A$11:$A$236, MATCH(0, IF(ISBLANK('Annex 2 EHV charges'!$A$11:$A$236),1, COUNTIF(A$10:$A206, 'Annex 2 EHV charges'!$A$11:$A$236)), 0)),"")</f>
        <v>New Import 45</v>
      </c>
      <c r="B207" s="111" t="str">
        <f>IF($A207="","",VLOOKUP($A207,'Annex 2 EHV charges'!$A$11:$O$236,2,0))</f>
        <v>New Import 45</v>
      </c>
      <c r="C207" s="109" t="str">
        <f>IF($A207="","",VLOOKUP($A207,'Annex 2 EHV charges'!$A$11:$O$236,3,0))</f>
        <v>New Import 45</v>
      </c>
      <c r="D207" s="111" t="str">
        <f>IF($A207="","",VLOOKUP($A207,'Annex 2 EHV charges'!$A$11:$O$236,7,0))</f>
        <v>Pengelly Solar Farm</v>
      </c>
      <c r="E207" s="121" t="str">
        <f>IFERROR(IF(VLOOKUP($A207,'Annex 2 EHV charges'!$A$11:$O$236,8,FALSE)=0,"",VLOOKUP($A207,'Annex 2 EHV charges'!$A$11:$O$236,8,FALSE)),"")</f>
        <v/>
      </c>
      <c r="F207" s="122">
        <f>IFERROR(IF(VLOOKUP($A207,'Annex 2 EHV charges'!$A$11:$O$236,9,FALSE)=0,"",VLOOKUP($A207,'Annex 2 EHV charges'!$A$11:$O$236,9,FALSE)),"")</f>
        <v>2.92</v>
      </c>
      <c r="G207" s="118">
        <f>IFERROR(IF(VLOOKUP($A207,'Annex 2 EHV charges'!$A$11:$O$236,10,FALSE)=0,"",VLOOKUP($A207,'Annex 2 EHV charges'!$A$11:$O$236,10,FALSE)),"")</f>
        <v>2.85</v>
      </c>
      <c r="H207" s="118">
        <f>IFERROR(IF(VLOOKUP($A207,'Annex 2 EHV charges'!$A$11:$O$236,10,FALSE)=0,"",VLOOKUP($A207,'Annex 2 EHV charges'!$A$11:$O$236,10,FALSE)),"")</f>
        <v>2.85</v>
      </c>
    </row>
    <row r="208" spans="1:8" x14ac:dyDescent="0.2">
      <c r="A208" s="111" t="str">
        <f t="array" ref="A208">IFERROR(INDEX('Annex 2 EHV charges'!$A$11:$A$236, MATCH(0, IF(ISBLANK('Annex 2 EHV charges'!$A$11:$A$236),1, COUNTIF(A$10:$A207, 'Annex 2 EHV charges'!$A$11:$A$236)), 0)),"")</f>
        <v>New Import 46</v>
      </c>
      <c r="B208" s="111" t="str">
        <f>IF($A208="","",VLOOKUP($A208,'Annex 2 EHV charges'!$A$11:$O$236,2,0))</f>
        <v>New Import 46</v>
      </c>
      <c r="C208" s="109" t="str">
        <f>IF($A208="","",VLOOKUP($A208,'Annex 2 EHV charges'!$A$11:$O$236,3,0))</f>
        <v>New Import 46</v>
      </c>
      <c r="D208" s="111" t="str">
        <f>IF($A208="","",VLOOKUP($A208,'Annex 2 EHV charges'!$A$11:$O$236,7,0))</f>
        <v>Pithayes Farm</v>
      </c>
      <c r="E208" s="121" t="str">
        <f>IFERROR(IF(VLOOKUP($A208,'Annex 2 EHV charges'!$A$11:$O$236,8,FALSE)=0,"",VLOOKUP($A208,'Annex 2 EHV charges'!$A$11:$O$236,8,FALSE)),"")</f>
        <v/>
      </c>
      <c r="F208" s="122">
        <f>IFERROR(IF(VLOOKUP($A208,'Annex 2 EHV charges'!$A$11:$O$236,9,FALSE)=0,"",VLOOKUP($A208,'Annex 2 EHV charges'!$A$11:$O$236,9,FALSE)),"")</f>
        <v>7.62</v>
      </c>
      <c r="G208" s="118">
        <f>IFERROR(IF(VLOOKUP($A208,'Annex 2 EHV charges'!$A$11:$O$236,10,FALSE)=0,"",VLOOKUP($A208,'Annex 2 EHV charges'!$A$11:$O$236,10,FALSE)),"")</f>
        <v>4.4800000000000004</v>
      </c>
      <c r="H208" s="118">
        <f>IFERROR(IF(VLOOKUP($A208,'Annex 2 EHV charges'!$A$11:$O$236,10,FALSE)=0,"",VLOOKUP($A208,'Annex 2 EHV charges'!$A$11:$O$236,10,FALSE)),"")</f>
        <v>4.4800000000000004</v>
      </c>
    </row>
    <row r="209" spans="1:8" x14ac:dyDescent="0.2">
      <c r="A209" s="111">
        <f t="array" ref="A209">IFERROR(INDEX('Annex 2 EHV charges'!$A$11:$A$236, MATCH(0, IF(ISBLANK('Annex 2 EHV charges'!$A$11:$A$236),1, COUNTIF(A$10:$A208, 'Annex 2 EHV charges'!$A$11:$A$236)), 0)),"")</f>
        <v>277</v>
      </c>
      <c r="B209" s="111">
        <f>IF($A209="","",VLOOKUP($A209,'Annex 2 EHV charges'!$A$11:$O$236,2,0))</f>
        <v>277</v>
      </c>
      <c r="C209" s="109">
        <f>IF($A209="","",VLOOKUP($A209,'Annex 2 EHV charges'!$A$11:$O$236,3,0))</f>
        <v>2200042329050</v>
      </c>
      <c r="D209" s="111" t="str">
        <f>IF($A209="","",VLOOKUP($A209,'Annex 2 EHV charges'!$A$11:$O$236,7,0))</f>
        <v>Pitts Farm</v>
      </c>
      <c r="E209" s="121">
        <f>IFERROR(IF(VLOOKUP($A209,'Annex 2 EHV charges'!$A$11:$O$236,8,FALSE)=0,"",VLOOKUP($A209,'Annex 2 EHV charges'!$A$11:$O$236,8,FALSE)),"")</f>
        <v>6.6550000000000002</v>
      </c>
      <c r="F209" s="122">
        <f>IFERROR(IF(VLOOKUP($A209,'Annex 2 EHV charges'!$A$11:$O$236,9,FALSE)=0,"",VLOOKUP($A209,'Annex 2 EHV charges'!$A$11:$O$236,9,FALSE)),"")</f>
        <v>5.37</v>
      </c>
      <c r="G209" s="118">
        <f>IFERROR(IF(VLOOKUP($A209,'Annex 2 EHV charges'!$A$11:$O$236,10,FALSE)=0,"",VLOOKUP($A209,'Annex 2 EHV charges'!$A$11:$O$236,10,FALSE)),"")</f>
        <v>3.15</v>
      </c>
      <c r="H209" s="118">
        <f>IFERROR(IF(VLOOKUP($A209,'Annex 2 EHV charges'!$A$11:$O$236,10,FALSE)=0,"",VLOOKUP($A209,'Annex 2 EHV charges'!$A$11:$O$236,10,FALSE)),"")</f>
        <v>3.15</v>
      </c>
    </row>
    <row r="210" spans="1:8" x14ac:dyDescent="0.2">
      <c r="A210" s="111" t="str">
        <f t="array" ref="A210">IFERROR(INDEX('Annex 2 EHV charges'!$A$11:$A$236, MATCH(0, IF(ISBLANK('Annex 2 EHV charges'!$A$11:$A$236),1, COUNTIF(A$10:$A209, 'Annex 2 EHV charges'!$A$11:$A$236)), 0)),"")</f>
        <v>New Import 48</v>
      </c>
      <c r="B210" s="111" t="str">
        <f>IF($A210="","",VLOOKUP($A210,'Annex 2 EHV charges'!$A$11:$O$236,2,0))</f>
        <v>New Import 48</v>
      </c>
      <c r="C210" s="109" t="str">
        <f>IF($A210="","",VLOOKUP($A210,'Annex 2 EHV charges'!$A$11:$O$236,3,0))</f>
        <v>New Import 48</v>
      </c>
      <c r="D210" s="111" t="str">
        <f>IF($A210="","",VLOOKUP($A210,'Annex 2 EHV charges'!$A$11:$O$236,7,0))</f>
        <v>Plaish Farm</v>
      </c>
      <c r="E210" s="121" t="str">
        <f>IFERROR(IF(VLOOKUP($A210,'Annex 2 EHV charges'!$A$11:$O$236,8,FALSE)=0,"",VLOOKUP($A210,'Annex 2 EHV charges'!$A$11:$O$236,8,FALSE)),"")</f>
        <v/>
      </c>
      <c r="F210" s="122">
        <f>IFERROR(IF(VLOOKUP($A210,'Annex 2 EHV charges'!$A$11:$O$236,9,FALSE)=0,"",VLOOKUP($A210,'Annex 2 EHV charges'!$A$11:$O$236,9,FALSE)),"")</f>
        <v>0.4</v>
      </c>
      <c r="G210" s="118">
        <f>IFERROR(IF(VLOOKUP($A210,'Annex 2 EHV charges'!$A$11:$O$236,10,FALSE)=0,"",VLOOKUP($A210,'Annex 2 EHV charges'!$A$11:$O$236,10,FALSE)),"")</f>
        <v>4.13</v>
      </c>
      <c r="H210" s="118">
        <f>IFERROR(IF(VLOOKUP($A210,'Annex 2 EHV charges'!$A$11:$O$236,10,FALSE)=0,"",VLOOKUP($A210,'Annex 2 EHV charges'!$A$11:$O$236,10,FALSE)),"")</f>
        <v>4.13</v>
      </c>
    </row>
    <row r="211" spans="1:8" x14ac:dyDescent="0.2">
      <c r="A211" s="111" t="str">
        <f t="array" ref="A211">IFERROR(INDEX('Annex 2 EHV charges'!$A$11:$A$236, MATCH(0, IF(ISBLANK('Annex 2 EHV charges'!$A$11:$A$236),1, COUNTIF(A$10:$A210, 'Annex 2 EHV charges'!$A$11:$A$236)), 0)),"")</f>
        <v>New Import 49</v>
      </c>
      <c r="B211" s="111" t="str">
        <f>IF($A211="","",VLOOKUP($A211,'Annex 2 EHV charges'!$A$11:$O$236,2,0))</f>
        <v>New Import 49</v>
      </c>
      <c r="C211" s="109" t="str">
        <f>IF($A211="","",VLOOKUP($A211,'Annex 2 EHV charges'!$A$11:$O$236,3,0))</f>
        <v>New Import 49</v>
      </c>
      <c r="D211" s="111" t="str">
        <f>IF($A211="","",VLOOKUP($A211,'Annex 2 EHV charges'!$A$11:$O$236,7,0))</f>
        <v>Poltimore</v>
      </c>
      <c r="E211" s="121">
        <f>IFERROR(IF(VLOOKUP($A211,'Annex 2 EHV charges'!$A$11:$O$236,8,FALSE)=0,"",VLOOKUP($A211,'Annex 2 EHV charges'!$A$11:$O$236,8,FALSE)),"")</f>
        <v>0.31900000000000001</v>
      </c>
      <c r="F211" s="122">
        <f>IFERROR(IF(VLOOKUP($A211,'Annex 2 EHV charges'!$A$11:$O$236,9,FALSE)=0,"",VLOOKUP($A211,'Annex 2 EHV charges'!$A$11:$O$236,9,FALSE)),"")</f>
        <v>0.94</v>
      </c>
      <c r="G211" s="118">
        <f>IFERROR(IF(VLOOKUP($A211,'Annex 2 EHV charges'!$A$11:$O$236,10,FALSE)=0,"",VLOOKUP($A211,'Annex 2 EHV charges'!$A$11:$O$236,10,FALSE)),"")</f>
        <v>3.29</v>
      </c>
      <c r="H211" s="118">
        <f>IFERROR(IF(VLOOKUP($A211,'Annex 2 EHV charges'!$A$11:$O$236,10,FALSE)=0,"",VLOOKUP($A211,'Annex 2 EHV charges'!$A$11:$O$236,10,FALSE)),"")</f>
        <v>3.29</v>
      </c>
    </row>
    <row r="212" spans="1:8" x14ac:dyDescent="0.2">
      <c r="A212" s="111" t="str">
        <f t="array" ref="A212">IFERROR(INDEX('Annex 2 EHV charges'!$A$11:$A$236, MATCH(0, IF(ISBLANK('Annex 2 EHV charges'!$A$11:$A$236),1, COUNTIF(A$10:$A211, 'Annex 2 EHV charges'!$A$11:$A$236)), 0)),"")</f>
        <v>New Import 50</v>
      </c>
      <c r="B212" s="111" t="str">
        <f>IF($A212="","",VLOOKUP($A212,'Annex 2 EHV charges'!$A$11:$O$236,2,0))</f>
        <v>New Import 50</v>
      </c>
      <c r="C212" s="109" t="str">
        <f>IF($A212="","",VLOOKUP($A212,'Annex 2 EHV charges'!$A$11:$O$236,3,0))</f>
        <v>New Import 50</v>
      </c>
      <c r="D212" s="111" t="str">
        <f>IF($A212="","",VLOOKUP($A212,'Annex 2 EHV charges'!$A$11:$O$236,7,0))</f>
        <v>Pylle Solar Park</v>
      </c>
      <c r="E212" s="121">
        <f>IFERROR(IF(VLOOKUP($A212,'Annex 2 EHV charges'!$A$11:$O$236,8,FALSE)=0,"",VLOOKUP($A212,'Annex 2 EHV charges'!$A$11:$O$236,8,FALSE)),"")</f>
        <v>6.8289999999999997</v>
      </c>
      <c r="F212" s="122">
        <f>IFERROR(IF(VLOOKUP($A212,'Annex 2 EHV charges'!$A$11:$O$236,9,FALSE)=0,"",VLOOKUP($A212,'Annex 2 EHV charges'!$A$11:$O$236,9,FALSE)),"")</f>
        <v>1.57</v>
      </c>
      <c r="G212" s="118">
        <f>IFERROR(IF(VLOOKUP($A212,'Annex 2 EHV charges'!$A$11:$O$236,10,FALSE)=0,"",VLOOKUP($A212,'Annex 2 EHV charges'!$A$11:$O$236,10,FALSE)),"")</f>
        <v>4.3099999999999996</v>
      </c>
      <c r="H212" s="118">
        <f>IFERROR(IF(VLOOKUP($A212,'Annex 2 EHV charges'!$A$11:$O$236,10,FALSE)=0,"",VLOOKUP($A212,'Annex 2 EHV charges'!$A$11:$O$236,10,FALSE)),"")</f>
        <v>4.3099999999999996</v>
      </c>
    </row>
    <row r="213" spans="1:8" x14ac:dyDescent="0.2">
      <c r="A213" s="111" t="str">
        <f t="array" ref="A213">IFERROR(INDEX('Annex 2 EHV charges'!$A$11:$A$236, MATCH(0, IF(ISBLANK('Annex 2 EHV charges'!$A$11:$A$236),1, COUNTIF(A$10:$A212, 'Annex 2 EHV charges'!$A$11:$A$236)), 0)),"")</f>
        <v>New Import 51</v>
      </c>
      <c r="B213" s="111" t="str">
        <f>IF($A213="","",VLOOKUP($A213,'Annex 2 EHV charges'!$A$11:$O$236,2,0))</f>
        <v>New Import 51</v>
      </c>
      <c r="C213" s="109" t="str">
        <f>IF($A213="","",VLOOKUP($A213,'Annex 2 EHV charges'!$A$11:$O$236,3,0))</f>
        <v>New Import 51</v>
      </c>
      <c r="D213" s="111" t="str">
        <f>IF($A213="","",VLOOKUP($A213,'Annex 2 EHV charges'!$A$11:$O$236,7,0))</f>
        <v>Redlands Farm</v>
      </c>
      <c r="E213" s="121">
        <f>IFERROR(IF(VLOOKUP($A213,'Annex 2 EHV charges'!$A$11:$O$236,8,FALSE)=0,"",VLOOKUP($A213,'Annex 2 EHV charges'!$A$11:$O$236,8,FALSE)),"")</f>
        <v>3.5000000000000003E-2</v>
      </c>
      <c r="F213" s="122">
        <f>IFERROR(IF(VLOOKUP($A213,'Annex 2 EHV charges'!$A$11:$O$236,9,FALSE)=0,"",VLOOKUP($A213,'Annex 2 EHV charges'!$A$11:$O$236,9,FALSE)),"")</f>
        <v>3.74</v>
      </c>
      <c r="G213" s="118">
        <f>IFERROR(IF(VLOOKUP($A213,'Annex 2 EHV charges'!$A$11:$O$236,10,FALSE)=0,"",VLOOKUP($A213,'Annex 2 EHV charges'!$A$11:$O$236,10,FALSE)),"")</f>
        <v>2.57</v>
      </c>
      <c r="H213" s="118">
        <f>IFERROR(IF(VLOOKUP($A213,'Annex 2 EHV charges'!$A$11:$O$236,10,FALSE)=0,"",VLOOKUP($A213,'Annex 2 EHV charges'!$A$11:$O$236,10,FALSE)),"")</f>
        <v>2.57</v>
      </c>
    </row>
    <row r="214" spans="1:8" x14ac:dyDescent="0.2">
      <c r="A214" s="111" t="str">
        <f t="array" ref="A214">IFERROR(INDEX('Annex 2 EHV charges'!$A$11:$A$236, MATCH(0, IF(ISBLANK('Annex 2 EHV charges'!$A$11:$A$236),1, COUNTIF(A$10:$A213, 'Annex 2 EHV charges'!$A$11:$A$236)), 0)),"")</f>
        <v>New Import 52</v>
      </c>
      <c r="B214" s="111" t="str">
        <f>IF($A214="","",VLOOKUP($A214,'Annex 2 EHV charges'!$A$11:$O$236,2,0))</f>
        <v>New Import 52</v>
      </c>
      <c r="C214" s="109" t="str">
        <f>IF($A214="","",VLOOKUP($A214,'Annex 2 EHV charges'!$A$11:$O$236,3,0))</f>
        <v>New Import 52</v>
      </c>
      <c r="D214" s="111" t="str">
        <f>IF($A214="","",VLOOKUP($A214,'Annex 2 EHV charges'!$A$11:$O$236,7,0))</f>
        <v>Ritherden</v>
      </c>
      <c r="E214" s="121">
        <f>IFERROR(IF(VLOOKUP($A214,'Annex 2 EHV charges'!$A$11:$O$236,8,FALSE)=0,"",VLOOKUP($A214,'Annex 2 EHV charges'!$A$11:$O$236,8,FALSE)),"")</f>
        <v>1.4419999999999999</v>
      </c>
      <c r="F214" s="122">
        <f>IFERROR(IF(VLOOKUP($A214,'Annex 2 EHV charges'!$A$11:$O$236,9,FALSE)=0,"",VLOOKUP($A214,'Annex 2 EHV charges'!$A$11:$O$236,9,FALSE)),"")</f>
        <v>0.94</v>
      </c>
      <c r="G214" s="118">
        <f>IFERROR(IF(VLOOKUP($A214,'Annex 2 EHV charges'!$A$11:$O$236,10,FALSE)=0,"",VLOOKUP($A214,'Annex 2 EHV charges'!$A$11:$O$236,10,FALSE)),"")</f>
        <v>2.29</v>
      </c>
      <c r="H214" s="118">
        <f>IFERROR(IF(VLOOKUP($A214,'Annex 2 EHV charges'!$A$11:$O$236,10,FALSE)=0,"",VLOOKUP($A214,'Annex 2 EHV charges'!$A$11:$O$236,10,FALSE)),"")</f>
        <v>2.29</v>
      </c>
    </row>
    <row r="215" spans="1:8" x14ac:dyDescent="0.2">
      <c r="A215" s="111" t="str">
        <f t="array" ref="A215">IFERROR(INDEX('Annex 2 EHV charges'!$A$11:$A$236, MATCH(0, IF(ISBLANK('Annex 2 EHV charges'!$A$11:$A$236),1, COUNTIF(A$10:$A214, 'Annex 2 EHV charges'!$A$11:$A$236)), 0)),"")</f>
        <v>New Import 53</v>
      </c>
      <c r="B215" s="111" t="str">
        <f>IF($A215="","",VLOOKUP($A215,'Annex 2 EHV charges'!$A$11:$O$236,2,0))</f>
        <v>New Import 53</v>
      </c>
      <c r="C215" s="109" t="str">
        <f>IF($A215="","",VLOOKUP($A215,'Annex 2 EHV charges'!$A$11:$O$236,3,0))</f>
        <v>New Import 53</v>
      </c>
      <c r="D215" s="111" t="str">
        <f>IF($A215="","",VLOOKUP($A215,'Annex 2 EHV charges'!$A$11:$O$236,7,0))</f>
        <v>Severnside Energy Recovery Centre</v>
      </c>
      <c r="E215" s="121" t="str">
        <f>IFERROR(IF(VLOOKUP($A215,'Annex 2 EHV charges'!$A$11:$O$236,8,FALSE)=0,"",VLOOKUP($A215,'Annex 2 EHV charges'!$A$11:$O$236,8,FALSE)),"")</f>
        <v/>
      </c>
      <c r="F215" s="122">
        <f>IFERROR(IF(VLOOKUP($A215,'Annex 2 EHV charges'!$A$11:$O$236,9,FALSE)=0,"",VLOOKUP($A215,'Annex 2 EHV charges'!$A$11:$O$236,9,FALSE)),"")</f>
        <v>258.16000000000003</v>
      </c>
      <c r="G215" s="118">
        <f>IFERROR(IF(VLOOKUP($A215,'Annex 2 EHV charges'!$A$11:$O$236,10,FALSE)=0,"",VLOOKUP($A215,'Annex 2 EHV charges'!$A$11:$O$236,10,FALSE)),"")</f>
        <v>1.81</v>
      </c>
      <c r="H215" s="118">
        <f>IFERROR(IF(VLOOKUP($A215,'Annex 2 EHV charges'!$A$11:$O$236,10,FALSE)=0,"",VLOOKUP($A215,'Annex 2 EHV charges'!$A$11:$O$236,10,FALSE)),"")</f>
        <v>1.81</v>
      </c>
    </row>
    <row r="216" spans="1:8" x14ac:dyDescent="0.2">
      <c r="A216" s="111" t="str">
        <f t="array" ref="A216">IFERROR(INDEX('Annex 2 EHV charges'!$A$11:$A$236, MATCH(0, IF(ISBLANK('Annex 2 EHV charges'!$A$11:$A$236),1, COUNTIF(A$10:$A215, 'Annex 2 EHV charges'!$A$11:$A$236)), 0)),"")</f>
        <v>New Import 54</v>
      </c>
      <c r="B216" s="111" t="str">
        <f>IF($A216="","",VLOOKUP($A216,'Annex 2 EHV charges'!$A$11:$O$236,2,0))</f>
        <v>New Import 54</v>
      </c>
      <c r="C216" s="109" t="str">
        <f>IF($A216="","",VLOOKUP($A216,'Annex 2 EHV charges'!$A$11:$O$236,3,0))</f>
        <v>New Import 54</v>
      </c>
      <c r="D216" s="111" t="str">
        <f>IF($A216="","",VLOOKUP($A216,'Annex 2 EHV charges'!$A$11:$O$236,7,0))</f>
        <v>Shepherds Farm</v>
      </c>
      <c r="E216" s="121">
        <f>IFERROR(IF(VLOOKUP($A216,'Annex 2 EHV charges'!$A$11:$O$236,8,FALSE)=0,"",VLOOKUP($A216,'Annex 2 EHV charges'!$A$11:$O$236,8,FALSE)),"")</f>
        <v>0.318</v>
      </c>
      <c r="F216" s="122">
        <f>IFERROR(IF(VLOOKUP($A216,'Annex 2 EHV charges'!$A$11:$O$236,9,FALSE)=0,"",VLOOKUP($A216,'Annex 2 EHV charges'!$A$11:$O$236,9,FALSE)),"")</f>
        <v>5.7</v>
      </c>
      <c r="G216" s="118">
        <f>IFERROR(IF(VLOOKUP($A216,'Annex 2 EHV charges'!$A$11:$O$236,10,FALSE)=0,"",VLOOKUP($A216,'Annex 2 EHV charges'!$A$11:$O$236,10,FALSE)),"")</f>
        <v>2.57</v>
      </c>
      <c r="H216" s="118">
        <f>IFERROR(IF(VLOOKUP($A216,'Annex 2 EHV charges'!$A$11:$O$236,10,FALSE)=0,"",VLOOKUP($A216,'Annex 2 EHV charges'!$A$11:$O$236,10,FALSE)),"")</f>
        <v>2.57</v>
      </c>
    </row>
    <row r="217" spans="1:8" x14ac:dyDescent="0.2">
      <c r="A217" s="111" t="str">
        <f t="array" ref="A217">IFERROR(INDEX('Annex 2 EHV charges'!$A$11:$A$236, MATCH(0, IF(ISBLANK('Annex 2 EHV charges'!$A$11:$A$236),1, COUNTIF(A$10:$A216, 'Annex 2 EHV charges'!$A$11:$A$236)), 0)),"")</f>
        <v>New Import 55</v>
      </c>
      <c r="B217" s="111" t="str">
        <f>IF($A217="","",VLOOKUP($A217,'Annex 2 EHV charges'!$A$11:$O$236,2,0))</f>
        <v>New Import 55</v>
      </c>
      <c r="C217" s="109" t="str">
        <f>IF($A217="","",VLOOKUP($A217,'Annex 2 EHV charges'!$A$11:$O$236,3,0))</f>
        <v>New Import 55</v>
      </c>
      <c r="D217" s="111" t="str">
        <f>IF($A217="","",VLOOKUP($A217,'Annex 2 EHV charges'!$A$11:$O$236,7,0))</f>
        <v>Sidbury</v>
      </c>
      <c r="E217" s="121" t="str">
        <f>IFERROR(IF(VLOOKUP($A217,'Annex 2 EHV charges'!$A$11:$O$236,8,FALSE)=0,"",VLOOKUP($A217,'Annex 2 EHV charges'!$A$11:$O$236,8,FALSE)),"")</f>
        <v/>
      </c>
      <c r="F217" s="122">
        <f>IFERROR(IF(VLOOKUP($A217,'Annex 2 EHV charges'!$A$11:$O$236,9,FALSE)=0,"",VLOOKUP($A217,'Annex 2 EHV charges'!$A$11:$O$236,9,FALSE)),"")</f>
        <v>1.21</v>
      </c>
      <c r="G217" s="118">
        <f>IFERROR(IF(VLOOKUP($A217,'Annex 2 EHV charges'!$A$11:$O$236,10,FALSE)=0,"",VLOOKUP($A217,'Annex 2 EHV charges'!$A$11:$O$236,10,FALSE)),"")</f>
        <v>3.94</v>
      </c>
      <c r="H217" s="118">
        <f>IFERROR(IF(VLOOKUP($A217,'Annex 2 EHV charges'!$A$11:$O$236,10,FALSE)=0,"",VLOOKUP($A217,'Annex 2 EHV charges'!$A$11:$O$236,10,FALSE)),"")</f>
        <v>3.94</v>
      </c>
    </row>
    <row r="218" spans="1:8" x14ac:dyDescent="0.2">
      <c r="A218" s="111" t="str">
        <f t="array" ref="A218">IFERROR(INDEX('Annex 2 EHV charges'!$A$11:$A$236, MATCH(0, IF(ISBLANK('Annex 2 EHV charges'!$A$11:$A$236),1, COUNTIF(A$10:$A217, 'Annex 2 EHV charges'!$A$11:$A$236)), 0)),"")</f>
        <v>New Import 56</v>
      </c>
      <c r="B218" s="111" t="str">
        <f>IF($A218="","",VLOOKUP($A218,'Annex 2 EHV charges'!$A$11:$O$236,2,0))</f>
        <v>New Import 56</v>
      </c>
      <c r="C218" s="109" t="str">
        <f>IF($A218="","",VLOOKUP($A218,'Annex 2 EHV charges'!$A$11:$O$236,3,0))</f>
        <v>New Import 56</v>
      </c>
      <c r="D218" s="111" t="str">
        <f>IF($A218="","",VLOOKUP($A218,'Annex 2 EHV charges'!$A$11:$O$236,7,0))</f>
        <v>Somerton Door</v>
      </c>
      <c r="E218" s="121">
        <f>IFERROR(IF(VLOOKUP($A218,'Annex 2 EHV charges'!$A$11:$O$236,8,FALSE)=0,"",VLOOKUP($A218,'Annex 2 EHV charges'!$A$11:$O$236,8,FALSE)),"")</f>
        <v>4.4999999999999998E-2</v>
      </c>
      <c r="F218" s="122">
        <f>IFERROR(IF(VLOOKUP($A218,'Annex 2 EHV charges'!$A$11:$O$236,9,FALSE)=0,"",VLOOKUP($A218,'Annex 2 EHV charges'!$A$11:$O$236,9,FALSE)),"")</f>
        <v>3.54</v>
      </c>
      <c r="G218" s="118">
        <f>IFERROR(IF(VLOOKUP($A218,'Annex 2 EHV charges'!$A$11:$O$236,10,FALSE)=0,"",VLOOKUP($A218,'Annex 2 EHV charges'!$A$11:$O$236,10,FALSE)),"")</f>
        <v>3.55</v>
      </c>
      <c r="H218" s="118">
        <f>IFERROR(IF(VLOOKUP($A218,'Annex 2 EHV charges'!$A$11:$O$236,10,FALSE)=0,"",VLOOKUP($A218,'Annex 2 EHV charges'!$A$11:$O$236,10,FALSE)),"")</f>
        <v>3.55</v>
      </c>
    </row>
    <row r="219" spans="1:8" x14ac:dyDescent="0.2">
      <c r="A219" s="111" t="str">
        <f t="array" ref="A219">IFERROR(INDEX('Annex 2 EHV charges'!$A$11:$A$236, MATCH(0, IF(ISBLANK('Annex 2 EHV charges'!$A$11:$A$236),1, COUNTIF(A$10:$A218, 'Annex 2 EHV charges'!$A$11:$A$236)), 0)),"")</f>
        <v>New Import 57</v>
      </c>
      <c r="B219" s="111" t="str">
        <f>IF($A219="","",VLOOKUP($A219,'Annex 2 EHV charges'!$A$11:$O$236,2,0))</f>
        <v>New Import 57</v>
      </c>
      <c r="C219" s="109" t="str">
        <f>IF($A219="","",VLOOKUP($A219,'Annex 2 EHV charges'!$A$11:$O$236,3,0))</f>
        <v>New Import 57</v>
      </c>
      <c r="D219" s="111" t="str">
        <f>IF($A219="","",VLOOKUP($A219,'Annex 2 EHV charges'!$A$11:$O$236,7,0))</f>
        <v>Southmoor</v>
      </c>
      <c r="E219" s="121" t="str">
        <f>IFERROR(IF(VLOOKUP($A219,'Annex 2 EHV charges'!$A$11:$O$236,8,FALSE)=0,"",VLOOKUP($A219,'Annex 2 EHV charges'!$A$11:$O$236,8,FALSE)),"")</f>
        <v/>
      </c>
      <c r="F219" s="122">
        <f>IFERROR(IF(VLOOKUP($A219,'Annex 2 EHV charges'!$A$11:$O$236,9,FALSE)=0,"",VLOOKUP($A219,'Annex 2 EHV charges'!$A$11:$O$236,9,FALSE)),"")</f>
        <v>3.9</v>
      </c>
      <c r="G219" s="118">
        <f>IFERROR(IF(VLOOKUP($A219,'Annex 2 EHV charges'!$A$11:$O$236,10,FALSE)=0,"",VLOOKUP($A219,'Annex 2 EHV charges'!$A$11:$O$236,10,FALSE)),"")</f>
        <v>2.66</v>
      </c>
      <c r="H219" s="118">
        <f>IFERROR(IF(VLOOKUP($A219,'Annex 2 EHV charges'!$A$11:$O$236,10,FALSE)=0,"",VLOOKUP($A219,'Annex 2 EHV charges'!$A$11:$O$236,10,FALSE)),"")</f>
        <v>2.66</v>
      </c>
    </row>
    <row r="220" spans="1:8" x14ac:dyDescent="0.2">
      <c r="A220" s="111" t="str">
        <f t="array" ref="A220">IFERROR(INDEX('Annex 2 EHV charges'!$A$11:$A$236, MATCH(0, IF(ISBLANK('Annex 2 EHV charges'!$A$11:$A$236),1, COUNTIF(A$10:$A219, 'Annex 2 EHV charges'!$A$11:$A$236)), 0)),"")</f>
        <v>New Import 58</v>
      </c>
      <c r="B220" s="111" t="str">
        <f>IF($A220="","",VLOOKUP($A220,'Annex 2 EHV charges'!$A$11:$O$236,2,0))</f>
        <v>New Import 58</v>
      </c>
      <c r="C220" s="109" t="str">
        <f>IF($A220="","",VLOOKUP($A220,'Annex 2 EHV charges'!$A$11:$O$236,3,0))</f>
        <v>New Import 58</v>
      </c>
      <c r="D220" s="111" t="str">
        <f>IF($A220="","",VLOOKUP($A220,'Annex 2 EHV charges'!$A$11:$O$236,7,0))</f>
        <v>St Stephen (Hay Farm)</v>
      </c>
      <c r="E220" s="121">
        <f>IFERROR(IF(VLOOKUP($A220,'Annex 2 EHV charges'!$A$11:$O$236,8,FALSE)=0,"",VLOOKUP($A220,'Annex 2 EHV charges'!$A$11:$O$236,8,FALSE)),"")</f>
        <v>1.722</v>
      </c>
      <c r="F220" s="122">
        <f>IFERROR(IF(VLOOKUP($A220,'Annex 2 EHV charges'!$A$11:$O$236,9,FALSE)=0,"",VLOOKUP($A220,'Annex 2 EHV charges'!$A$11:$O$236,9,FALSE)),"")</f>
        <v>1.49</v>
      </c>
      <c r="G220" s="118">
        <f>IFERROR(IF(VLOOKUP($A220,'Annex 2 EHV charges'!$A$11:$O$236,10,FALSE)=0,"",VLOOKUP($A220,'Annex 2 EHV charges'!$A$11:$O$236,10,FALSE)),"")</f>
        <v>2.23</v>
      </c>
      <c r="H220" s="118">
        <f>IFERROR(IF(VLOOKUP($A220,'Annex 2 EHV charges'!$A$11:$O$236,10,FALSE)=0,"",VLOOKUP($A220,'Annex 2 EHV charges'!$A$11:$O$236,10,FALSE)),"")</f>
        <v>2.23</v>
      </c>
    </row>
    <row r="221" spans="1:8" x14ac:dyDescent="0.2">
      <c r="A221" s="111" t="str">
        <f t="array" ref="A221">IFERROR(INDEX('Annex 2 EHV charges'!$A$11:$A$236, MATCH(0, IF(ISBLANK('Annex 2 EHV charges'!$A$11:$A$236),1, COUNTIF(A$10:$A220, 'Annex 2 EHV charges'!$A$11:$A$236)), 0)),"")</f>
        <v>New Import 59</v>
      </c>
      <c r="B221" s="111" t="str">
        <f>IF($A221="","",VLOOKUP($A221,'Annex 2 EHV charges'!$A$11:$O$236,2,0))</f>
        <v>New Import 59</v>
      </c>
      <c r="C221" s="109" t="str">
        <f>IF($A221="","",VLOOKUP($A221,'Annex 2 EHV charges'!$A$11:$O$236,3,0))</f>
        <v>New Import 59</v>
      </c>
      <c r="D221" s="111" t="str">
        <f>IF($A221="","",VLOOKUP($A221,'Annex 2 EHV charges'!$A$11:$O$236,7,0))</f>
        <v xml:space="preserve">Stoneshill Farm </v>
      </c>
      <c r="E221" s="121" t="str">
        <f>IFERROR(IF(VLOOKUP($A221,'Annex 2 EHV charges'!$A$11:$O$236,8,FALSE)=0,"",VLOOKUP($A221,'Annex 2 EHV charges'!$A$11:$O$236,8,FALSE)),"")</f>
        <v/>
      </c>
      <c r="F221" s="122">
        <f>IFERROR(IF(VLOOKUP($A221,'Annex 2 EHV charges'!$A$11:$O$236,9,FALSE)=0,"",VLOOKUP($A221,'Annex 2 EHV charges'!$A$11:$O$236,9,FALSE)),"")</f>
        <v>0.68</v>
      </c>
      <c r="G221" s="118">
        <f>IFERROR(IF(VLOOKUP($A221,'Annex 2 EHV charges'!$A$11:$O$236,10,FALSE)=0,"",VLOOKUP($A221,'Annex 2 EHV charges'!$A$11:$O$236,10,FALSE)),"")</f>
        <v>2.9</v>
      </c>
      <c r="H221" s="118">
        <f>IFERROR(IF(VLOOKUP($A221,'Annex 2 EHV charges'!$A$11:$O$236,10,FALSE)=0,"",VLOOKUP($A221,'Annex 2 EHV charges'!$A$11:$O$236,10,FALSE)),"")</f>
        <v>2.9</v>
      </c>
    </row>
    <row r="222" spans="1:8" x14ac:dyDescent="0.2">
      <c r="A222" s="111" t="str">
        <f t="array" ref="A222">IFERROR(INDEX('Annex 2 EHV charges'!$A$11:$A$236, MATCH(0, IF(ISBLANK('Annex 2 EHV charges'!$A$11:$A$236),1, COUNTIF(A$10:$A221, 'Annex 2 EHV charges'!$A$11:$A$236)), 0)),"")</f>
        <v>New Import 60</v>
      </c>
      <c r="B222" s="111" t="str">
        <f>IF($A222="","",VLOOKUP($A222,'Annex 2 EHV charges'!$A$11:$O$236,2,0))</f>
        <v>New Import 60</v>
      </c>
      <c r="C222" s="109" t="str">
        <f>IF($A222="","",VLOOKUP($A222,'Annex 2 EHV charges'!$A$11:$O$236,3,0))</f>
        <v>New Import 60</v>
      </c>
      <c r="D222" s="111" t="str">
        <f>IF($A222="","",VLOOKUP($A222,'Annex 2 EHV charges'!$A$11:$O$236,7,0))</f>
        <v>Tengore Lane PV</v>
      </c>
      <c r="E222" s="121">
        <f>IFERROR(IF(VLOOKUP($A222,'Annex 2 EHV charges'!$A$11:$O$236,8,FALSE)=0,"",VLOOKUP($A222,'Annex 2 EHV charges'!$A$11:$O$236,8,FALSE)),"")</f>
        <v>4.7E-2</v>
      </c>
      <c r="F222" s="122">
        <f>IFERROR(IF(VLOOKUP($A222,'Annex 2 EHV charges'!$A$11:$O$236,9,FALSE)=0,"",VLOOKUP($A222,'Annex 2 EHV charges'!$A$11:$O$236,9,FALSE)),"")</f>
        <v>2.09</v>
      </c>
      <c r="G222" s="118">
        <f>IFERROR(IF(VLOOKUP($A222,'Annex 2 EHV charges'!$A$11:$O$236,10,FALSE)=0,"",VLOOKUP($A222,'Annex 2 EHV charges'!$A$11:$O$236,10,FALSE)),"")</f>
        <v>4.26</v>
      </c>
      <c r="H222" s="118">
        <f>IFERROR(IF(VLOOKUP($A222,'Annex 2 EHV charges'!$A$11:$O$236,10,FALSE)=0,"",VLOOKUP($A222,'Annex 2 EHV charges'!$A$11:$O$236,10,FALSE)),"")</f>
        <v>4.26</v>
      </c>
    </row>
    <row r="223" spans="1:8" x14ac:dyDescent="0.2">
      <c r="A223" s="111" t="str">
        <f t="array" ref="A223">IFERROR(INDEX('Annex 2 EHV charges'!$A$11:$A$236, MATCH(0, IF(ISBLANK('Annex 2 EHV charges'!$A$11:$A$236),1, COUNTIF(A$10:$A222, 'Annex 2 EHV charges'!$A$11:$A$236)), 0)),"")</f>
        <v>New Import 61</v>
      </c>
      <c r="B223" s="111" t="str">
        <f>IF($A223="","",VLOOKUP($A223,'Annex 2 EHV charges'!$A$11:$O$236,2,0))</f>
        <v>New Import 61</v>
      </c>
      <c r="C223" s="109" t="str">
        <f>IF($A223="","",VLOOKUP($A223,'Annex 2 EHV charges'!$A$11:$O$236,3,0))</f>
        <v>New Import 61</v>
      </c>
      <c r="D223" s="111" t="str">
        <f>IF($A223="","",VLOOKUP($A223,'Annex 2 EHV charges'!$A$11:$O$236,7,0))</f>
        <v>The Flats Timsbury</v>
      </c>
      <c r="E223" s="121">
        <f>IFERROR(IF(VLOOKUP($A223,'Annex 2 EHV charges'!$A$11:$O$236,8,FALSE)=0,"",VLOOKUP($A223,'Annex 2 EHV charges'!$A$11:$O$236,8,FALSE)),"")</f>
        <v>6.3259999999999996</v>
      </c>
      <c r="F223" s="122">
        <f>IFERROR(IF(VLOOKUP($A223,'Annex 2 EHV charges'!$A$11:$O$236,9,FALSE)=0,"",VLOOKUP($A223,'Annex 2 EHV charges'!$A$11:$O$236,9,FALSE)),"")</f>
        <v>10.8</v>
      </c>
      <c r="G223" s="118">
        <f>IFERROR(IF(VLOOKUP($A223,'Annex 2 EHV charges'!$A$11:$O$236,10,FALSE)=0,"",VLOOKUP($A223,'Annex 2 EHV charges'!$A$11:$O$236,10,FALSE)),"")</f>
        <v>3.25</v>
      </c>
      <c r="H223" s="118">
        <f>IFERROR(IF(VLOOKUP($A223,'Annex 2 EHV charges'!$A$11:$O$236,10,FALSE)=0,"",VLOOKUP($A223,'Annex 2 EHV charges'!$A$11:$O$236,10,FALSE)),"")</f>
        <v>3.25</v>
      </c>
    </row>
    <row r="224" spans="1:8" x14ac:dyDescent="0.2">
      <c r="A224" s="111" t="str">
        <f t="array" ref="A224">IFERROR(INDEX('Annex 2 EHV charges'!$A$11:$A$236, MATCH(0, IF(ISBLANK('Annex 2 EHV charges'!$A$11:$A$236),1, COUNTIF(A$10:$A223, 'Annex 2 EHV charges'!$A$11:$A$236)), 0)),"")</f>
        <v>New Import 62</v>
      </c>
      <c r="B224" s="111" t="str">
        <f>IF($A224="","",VLOOKUP($A224,'Annex 2 EHV charges'!$A$11:$O$236,2,0))</f>
        <v>New Import 62</v>
      </c>
      <c r="C224" s="109" t="str">
        <f>IF($A224="","",VLOOKUP($A224,'Annex 2 EHV charges'!$A$11:$O$236,3,0))</f>
        <v>New Import 62</v>
      </c>
      <c r="D224" s="111" t="str">
        <f>IF($A224="","",VLOOKUP($A224,'Annex 2 EHV charges'!$A$11:$O$236,7,0))</f>
        <v>Tintinhull Forts</v>
      </c>
      <c r="E224" s="121" t="str">
        <f>IFERROR(IF(VLOOKUP($A224,'Annex 2 EHV charges'!$A$11:$O$236,8,FALSE)=0,"",VLOOKUP($A224,'Annex 2 EHV charges'!$A$11:$O$236,8,FALSE)),"")</f>
        <v/>
      </c>
      <c r="F224" s="122">
        <f>IFERROR(IF(VLOOKUP($A224,'Annex 2 EHV charges'!$A$11:$O$236,9,FALSE)=0,"",VLOOKUP($A224,'Annex 2 EHV charges'!$A$11:$O$236,9,FALSE)),"")</f>
        <v>13.27</v>
      </c>
      <c r="G224" s="118">
        <f>IFERROR(IF(VLOOKUP($A224,'Annex 2 EHV charges'!$A$11:$O$236,10,FALSE)=0,"",VLOOKUP($A224,'Annex 2 EHV charges'!$A$11:$O$236,10,FALSE)),"")</f>
        <v>2.92</v>
      </c>
      <c r="H224" s="118">
        <f>IFERROR(IF(VLOOKUP($A224,'Annex 2 EHV charges'!$A$11:$O$236,10,FALSE)=0,"",VLOOKUP($A224,'Annex 2 EHV charges'!$A$11:$O$236,10,FALSE)),"")</f>
        <v>2.92</v>
      </c>
    </row>
    <row r="225" spans="1:8" x14ac:dyDescent="0.2">
      <c r="A225" s="111" t="str">
        <f t="array" ref="A225">IFERROR(INDEX('Annex 2 EHV charges'!$A$11:$A$236, MATCH(0, IF(ISBLANK('Annex 2 EHV charges'!$A$11:$A$236),1, COUNTIF(A$10:$A224, 'Annex 2 EHV charges'!$A$11:$A$236)), 0)),"")</f>
        <v>New Import 63</v>
      </c>
      <c r="B225" s="111" t="str">
        <f>IF($A225="","",VLOOKUP($A225,'Annex 2 EHV charges'!$A$11:$O$236,2,0))</f>
        <v>New Import 63</v>
      </c>
      <c r="C225" s="109" t="str">
        <f>IF($A225="","",VLOOKUP($A225,'Annex 2 EHV charges'!$A$11:$O$236,3,0))</f>
        <v>New Import 63</v>
      </c>
      <c r="D225" s="111" t="str">
        <f>IF($A225="","",VLOOKUP($A225,'Annex 2 EHV charges'!$A$11:$O$236,7,0))</f>
        <v>Tredown Farm</v>
      </c>
      <c r="E225" s="121">
        <f>IFERROR(IF(VLOOKUP($A225,'Annex 2 EHV charges'!$A$11:$O$236,8,FALSE)=0,"",VLOOKUP($A225,'Annex 2 EHV charges'!$A$11:$O$236,8,FALSE)),"")</f>
        <v>0.59599999999999997</v>
      </c>
      <c r="F225" s="122">
        <f>IFERROR(IF(VLOOKUP($A225,'Annex 2 EHV charges'!$A$11:$O$236,9,FALSE)=0,"",VLOOKUP($A225,'Annex 2 EHV charges'!$A$11:$O$236,9,FALSE)),"")</f>
        <v>74.16</v>
      </c>
      <c r="G225" s="118">
        <f>IFERROR(IF(VLOOKUP($A225,'Annex 2 EHV charges'!$A$11:$O$236,10,FALSE)=0,"",VLOOKUP($A225,'Annex 2 EHV charges'!$A$11:$O$236,10,FALSE)),"")</f>
        <v>6.55</v>
      </c>
      <c r="H225" s="118">
        <f>IFERROR(IF(VLOOKUP($A225,'Annex 2 EHV charges'!$A$11:$O$236,10,FALSE)=0,"",VLOOKUP($A225,'Annex 2 EHV charges'!$A$11:$O$236,10,FALSE)),"")</f>
        <v>6.55</v>
      </c>
    </row>
    <row r="226" spans="1:8" x14ac:dyDescent="0.2">
      <c r="A226" s="111" t="str">
        <f t="array" ref="A226">IFERROR(INDEX('Annex 2 EHV charges'!$A$11:$A$236, MATCH(0, IF(ISBLANK('Annex 2 EHV charges'!$A$11:$A$236),1, COUNTIF(A$10:$A225, 'Annex 2 EHV charges'!$A$11:$A$236)), 0)),"")</f>
        <v>New Import 64</v>
      </c>
      <c r="B226" s="111" t="str">
        <f>IF($A226="","",VLOOKUP($A226,'Annex 2 EHV charges'!$A$11:$O$236,2,0))</f>
        <v>New Import 64</v>
      </c>
      <c r="C226" s="109" t="str">
        <f>IF($A226="","",VLOOKUP($A226,'Annex 2 EHV charges'!$A$11:$O$236,3,0))</f>
        <v>New Import 64</v>
      </c>
      <c r="D226" s="111" t="str">
        <f>IF($A226="","",VLOOKUP($A226,'Annex 2 EHV charges'!$A$11:$O$236,7,0))</f>
        <v>Tremaine</v>
      </c>
      <c r="E226" s="121">
        <f>IFERROR(IF(VLOOKUP($A226,'Annex 2 EHV charges'!$A$11:$O$236,8,FALSE)=0,"",VLOOKUP($A226,'Annex 2 EHV charges'!$A$11:$O$236,8,FALSE)),"")</f>
        <v>0.70299999999999996</v>
      </c>
      <c r="F226" s="122">
        <f>IFERROR(IF(VLOOKUP($A226,'Annex 2 EHV charges'!$A$11:$O$236,9,FALSE)=0,"",VLOOKUP($A226,'Annex 2 EHV charges'!$A$11:$O$236,9,FALSE)),"")</f>
        <v>3.36</v>
      </c>
      <c r="G226" s="118">
        <f>IFERROR(IF(VLOOKUP($A226,'Annex 2 EHV charges'!$A$11:$O$236,10,FALSE)=0,"",VLOOKUP($A226,'Annex 2 EHV charges'!$A$11:$O$236,10,FALSE)),"")</f>
        <v>2.2999999999999998</v>
      </c>
      <c r="H226" s="118">
        <f>IFERROR(IF(VLOOKUP($A226,'Annex 2 EHV charges'!$A$11:$O$236,10,FALSE)=0,"",VLOOKUP($A226,'Annex 2 EHV charges'!$A$11:$O$236,10,FALSE)),"")</f>
        <v>2.2999999999999998</v>
      </c>
    </row>
    <row r="227" spans="1:8" x14ac:dyDescent="0.2">
      <c r="A227" s="111" t="str">
        <f t="array" ref="A227">IFERROR(INDEX('Annex 2 EHV charges'!$A$11:$A$236, MATCH(0, IF(ISBLANK('Annex 2 EHV charges'!$A$11:$A$236),1, COUNTIF(A$10:$A226, 'Annex 2 EHV charges'!$A$11:$A$236)), 0)),"")</f>
        <v>New Import 65</v>
      </c>
      <c r="B227" s="111" t="str">
        <f>IF($A227="","",VLOOKUP($A227,'Annex 2 EHV charges'!$A$11:$O$236,2,0))</f>
        <v>New Import 65</v>
      </c>
      <c r="C227" s="109" t="str">
        <f>IF($A227="","",VLOOKUP($A227,'Annex 2 EHV charges'!$A$11:$O$236,3,0))</f>
        <v>New Import 65</v>
      </c>
      <c r="D227" s="111" t="str">
        <f>IF($A227="","",VLOOKUP($A227,'Annex 2 EHV charges'!$A$11:$O$236,7,0))</f>
        <v>Trendeal Solar Park</v>
      </c>
      <c r="E227" s="121">
        <f>IFERROR(IF(VLOOKUP($A227,'Annex 2 EHV charges'!$A$11:$O$236,8,FALSE)=0,"",VLOOKUP($A227,'Annex 2 EHV charges'!$A$11:$O$236,8,FALSE)),"")</f>
        <v>0.54200000000000004</v>
      </c>
      <c r="F227" s="122">
        <f>IFERROR(IF(VLOOKUP($A227,'Annex 2 EHV charges'!$A$11:$O$236,9,FALSE)=0,"",VLOOKUP($A227,'Annex 2 EHV charges'!$A$11:$O$236,9,FALSE)),"")</f>
        <v>3.32</v>
      </c>
      <c r="G227" s="118">
        <f>IFERROR(IF(VLOOKUP($A227,'Annex 2 EHV charges'!$A$11:$O$236,10,FALSE)=0,"",VLOOKUP($A227,'Annex 2 EHV charges'!$A$11:$O$236,10,FALSE)),"")</f>
        <v>3.1</v>
      </c>
      <c r="H227" s="118">
        <f>IFERROR(IF(VLOOKUP($A227,'Annex 2 EHV charges'!$A$11:$O$236,10,FALSE)=0,"",VLOOKUP($A227,'Annex 2 EHV charges'!$A$11:$O$236,10,FALSE)),"")</f>
        <v>3.1</v>
      </c>
    </row>
    <row r="228" spans="1:8" x14ac:dyDescent="0.2">
      <c r="A228" s="111" t="str">
        <f t="array" ref="A228">IFERROR(INDEX('Annex 2 EHV charges'!$A$11:$A$236, MATCH(0, IF(ISBLANK('Annex 2 EHV charges'!$A$11:$A$236),1, COUNTIF(A$10:$A227, 'Annex 2 EHV charges'!$A$11:$A$236)), 0)),"")</f>
        <v>New Import 66</v>
      </c>
      <c r="B228" s="111" t="str">
        <f>IF($A228="","",VLOOKUP($A228,'Annex 2 EHV charges'!$A$11:$O$236,2,0))</f>
        <v>New Import 66</v>
      </c>
      <c r="C228" s="109" t="str">
        <f>IF($A228="","",VLOOKUP($A228,'Annex 2 EHV charges'!$A$11:$O$236,3,0))</f>
        <v>New Import 66</v>
      </c>
      <c r="D228" s="111" t="str">
        <f>IF($A228="","",VLOOKUP($A228,'Annex 2 EHV charges'!$A$11:$O$236,7,0))</f>
        <v>Victoria Farm</v>
      </c>
      <c r="E228" s="121">
        <f>IFERROR(IF(VLOOKUP($A228,'Annex 2 EHV charges'!$A$11:$O$236,8,FALSE)=0,"",VLOOKUP($A228,'Annex 2 EHV charges'!$A$11:$O$236,8,FALSE)),"")</f>
        <v>6.5709999999999997</v>
      </c>
      <c r="F228" s="122">
        <f>IFERROR(IF(VLOOKUP($A228,'Annex 2 EHV charges'!$A$11:$O$236,9,FALSE)=0,"",VLOOKUP($A228,'Annex 2 EHV charges'!$A$11:$O$236,9,FALSE)),"")</f>
        <v>7.18</v>
      </c>
      <c r="G228" s="118">
        <f>IFERROR(IF(VLOOKUP($A228,'Annex 2 EHV charges'!$A$11:$O$236,10,FALSE)=0,"",VLOOKUP($A228,'Annex 2 EHV charges'!$A$11:$O$236,10,FALSE)),"")</f>
        <v>3.09</v>
      </c>
      <c r="H228" s="118">
        <f>IFERROR(IF(VLOOKUP($A228,'Annex 2 EHV charges'!$A$11:$O$236,10,FALSE)=0,"",VLOOKUP($A228,'Annex 2 EHV charges'!$A$11:$O$236,10,FALSE)),"")</f>
        <v>3.09</v>
      </c>
    </row>
    <row r="229" spans="1:8" x14ac:dyDescent="0.2">
      <c r="A229" s="111" t="str">
        <f t="array" ref="A229">IFERROR(INDEX('Annex 2 EHV charges'!$A$11:$A$236, MATCH(0, IF(ISBLANK('Annex 2 EHV charges'!$A$11:$A$236),1, COUNTIF(A$10:$A228, 'Annex 2 EHV charges'!$A$11:$A$236)), 0)),"")</f>
        <v>New Import 67</v>
      </c>
      <c r="B229" s="111" t="str">
        <f>IF($A229="","",VLOOKUP($A229,'Annex 2 EHV charges'!$A$11:$O$236,2,0))</f>
        <v>New Import 67</v>
      </c>
      <c r="C229" s="109" t="str">
        <f>IF($A229="","",VLOOKUP($A229,'Annex 2 EHV charges'!$A$11:$O$236,3,0))</f>
        <v>New Import 67</v>
      </c>
      <c r="D229" s="111" t="str">
        <f>IF($A229="","",VLOOKUP($A229,'Annex 2 EHV charges'!$A$11:$O$236,7,0))</f>
        <v>Walland Farm</v>
      </c>
      <c r="E229" s="121" t="str">
        <f>IFERROR(IF(VLOOKUP($A229,'Annex 2 EHV charges'!$A$11:$O$236,8,FALSE)=0,"",VLOOKUP($A229,'Annex 2 EHV charges'!$A$11:$O$236,8,FALSE)),"")</f>
        <v/>
      </c>
      <c r="F229" s="122">
        <f>IFERROR(IF(VLOOKUP($A229,'Annex 2 EHV charges'!$A$11:$O$236,9,FALSE)=0,"",VLOOKUP($A229,'Annex 2 EHV charges'!$A$11:$O$236,9,FALSE)),"")</f>
        <v>7.63</v>
      </c>
      <c r="G229" s="118">
        <f>IFERROR(IF(VLOOKUP($A229,'Annex 2 EHV charges'!$A$11:$O$236,10,FALSE)=0,"",VLOOKUP($A229,'Annex 2 EHV charges'!$A$11:$O$236,10,FALSE)),"")</f>
        <v>3.08</v>
      </c>
      <c r="H229" s="118">
        <f>IFERROR(IF(VLOOKUP($A229,'Annex 2 EHV charges'!$A$11:$O$236,10,FALSE)=0,"",VLOOKUP($A229,'Annex 2 EHV charges'!$A$11:$O$236,10,FALSE)),"")</f>
        <v>3.08</v>
      </c>
    </row>
    <row r="230" spans="1:8" x14ac:dyDescent="0.2">
      <c r="A230" s="111" t="str">
        <f t="array" ref="A230">IFERROR(INDEX('Annex 2 EHV charges'!$A$11:$A$236, MATCH(0, IF(ISBLANK('Annex 2 EHV charges'!$A$11:$A$236),1, COUNTIF(A$10:$A229, 'Annex 2 EHV charges'!$A$11:$A$236)), 0)),"")</f>
        <v>New Import 68</v>
      </c>
      <c r="B230" s="111" t="str">
        <f>IF($A230="","",VLOOKUP($A230,'Annex 2 EHV charges'!$A$11:$O$236,2,0))</f>
        <v>New Import 68</v>
      </c>
      <c r="C230" s="109" t="str">
        <f>IF($A230="","",VLOOKUP($A230,'Annex 2 EHV charges'!$A$11:$O$236,3,0))</f>
        <v>New Import 68</v>
      </c>
      <c r="D230" s="111" t="str">
        <f>IF($A230="","",VLOOKUP($A230,'Annex 2 EHV charges'!$A$11:$O$236,7,0))</f>
        <v>West Venn Farm PV</v>
      </c>
      <c r="E230" s="121" t="str">
        <f>IFERROR(IF(VLOOKUP($A230,'Annex 2 EHV charges'!$A$11:$O$236,8,FALSE)=0,"",VLOOKUP($A230,'Annex 2 EHV charges'!$A$11:$O$236,8,FALSE)),"")</f>
        <v/>
      </c>
      <c r="F230" s="122">
        <f>IFERROR(IF(VLOOKUP($A230,'Annex 2 EHV charges'!$A$11:$O$236,9,FALSE)=0,"",VLOOKUP($A230,'Annex 2 EHV charges'!$A$11:$O$236,9,FALSE)),"")</f>
        <v>1.19</v>
      </c>
      <c r="G230" s="118">
        <f>IFERROR(IF(VLOOKUP($A230,'Annex 2 EHV charges'!$A$11:$O$236,10,FALSE)=0,"",VLOOKUP($A230,'Annex 2 EHV charges'!$A$11:$O$236,10,FALSE)),"")</f>
        <v>2.11</v>
      </c>
      <c r="H230" s="118">
        <f>IFERROR(IF(VLOOKUP($A230,'Annex 2 EHV charges'!$A$11:$O$236,10,FALSE)=0,"",VLOOKUP($A230,'Annex 2 EHV charges'!$A$11:$O$236,10,FALSE)),"")</f>
        <v>2.11</v>
      </c>
    </row>
    <row r="231" spans="1:8" x14ac:dyDescent="0.2">
      <c r="A231" s="111" t="str">
        <f t="array" ref="A231">IFERROR(INDEX('Annex 2 EHV charges'!$A$11:$A$236, MATCH(0, IF(ISBLANK('Annex 2 EHV charges'!$A$11:$A$236),1, COUNTIF(A$10:$A230, 'Annex 2 EHV charges'!$A$11:$A$236)), 0)),"")</f>
        <v>New Import 69</v>
      </c>
      <c r="B231" s="111" t="str">
        <f>IF($A231="","",VLOOKUP($A231,'Annex 2 EHV charges'!$A$11:$O$236,2,0))</f>
        <v>New Import 69</v>
      </c>
      <c r="C231" s="109" t="str">
        <f>IF($A231="","",VLOOKUP($A231,'Annex 2 EHV charges'!$A$11:$O$236,3,0))</f>
        <v>New Import 69</v>
      </c>
      <c r="D231" s="111" t="str">
        <f>IF($A231="","",VLOOKUP($A231,'Annex 2 EHV charges'!$A$11:$O$236,7,0))</f>
        <v>Wheelers Cross</v>
      </c>
      <c r="E231" s="121" t="str">
        <f>IFERROR(IF(VLOOKUP($A231,'Annex 2 EHV charges'!$A$11:$O$236,8,FALSE)=0,"",VLOOKUP($A231,'Annex 2 EHV charges'!$A$11:$O$236,8,FALSE)),"")</f>
        <v/>
      </c>
      <c r="F231" s="122">
        <f>IFERROR(IF(VLOOKUP($A231,'Annex 2 EHV charges'!$A$11:$O$236,9,FALSE)=0,"",VLOOKUP($A231,'Annex 2 EHV charges'!$A$11:$O$236,9,FALSE)),"")</f>
        <v>61.24</v>
      </c>
      <c r="G231" s="118">
        <f>IFERROR(IF(VLOOKUP($A231,'Annex 2 EHV charges'!$A$11:$O$236,10,FALSE)=0,"",VLOOKUP($A231,'Annex 2 EHV charges'!$A$11:$O$236,10,FALSE)),"")</f>
        <v>4.3</v>
      </c>
      <c r="H231" s="118">
        <f>IFERROR(IF(VLOOKUP($A231,'Annex 2 EHV charges'!$A$11:$O$236,10,FALSE)=0,"",VLOOKUP($A231,'Annex 2 EHV charges'!$A$11:$O$236,10,FALSE)),"")</f>
        <v>4.3</v>
      </c>
    </row>
    <row r="232" spans="1:8" x14ac:dyDescent="0.2">
      <c r="A232" s="111" t="str">
        <f t="array" ref="A232">IFERROR(INDEX('Annex 2 EHV charges'!$A$11:$A$236, MATCH(0, IF(ISBLANK('Annex 2 EHV charges'!$A$11:$A$236),1, COUNTIF(A$10:$A231, 'Annex 2 EHV charges'!$A$11:$A$236)), 0)),"")</f>
        <v>New Import 70</v>
      </c>
      <c r="B232" s="111" t="str">
        <f>IF($A232="","",VLOOKUP($A232,'Annex 2 EHV charges'!$A$11:$O$236,2,0))</f>
        <v>New Import 70</v>
      </c>
      <c r="C232" s="109" t="str">
        <f>IF($A232="","",VLOOKUP($A232,'Annex 2 EHV charges'!$A$11:$O$236,3,0))</f>
        <v>New Import 70</v>
      </c>
      <c r="D232" s="111" t="str">
        <f>IF($A232="","",VLOOKUP($A232,'Annex 2 EHV charges'!$A$11:$O$236,7,0))</f>
        <v>Wilton Farm</v>
      </c>
      <c r="E232" s="121">
        <f>IFERROR(IF(VLOOKUP($A232,'Annex 2 EHV charges'!$A$11:$O$236,8,FALSE)=0,"",VLOOKUP($A232,'Annex 2 EHV charges'!$A$11:$O$236,8,FALSE)),"")</f>
        <v>0.69499999999999995</v>
      </c>
      <c r="F232" s="122">
        <f>IFERROR(IF(VLOOKUP($A232,'Annex 2 EHV charges'!$A$11:$O$236,9,FALSE)=0,"",VLOOKUP($A232,'Annex 2 EHV charges'!$A$11:$O$236,9,FALSE)),"")</f>
        <v>3.45</v>
      </c>
      <c r="G232" s="118">
        <f>IFERROR(IF(VLOOKUP($A232,'Annex 2 EHV charges'!$A$11:$O$236,10,FALSE)=0,"",VLOOKUP($A232,'Annex 2 EHV charges'!$A$11:$O$236,10,FALSE)),"")</f>
        <v>2.15</v>
      </c>
      <c r="H232" s="118">
        <f>IFERROR(IF(VLOOKUP($A232,'Annex 2 EHV charges'!$A$11:$O$236,10,FALSE)=0,"",VLOOKUP($A232,'Annex 2 EHV charges'!$A$11:$O$236,10,FALSE)),"")</f>
        <v>2.15</v>
      </c>
    </row>
    <row r="233" spans="1:8" x14ac:dyDescent="0.2">
      <c r="A233" s="111" t="str">
        <f t="array" ref="A233">IFERROR(INDEX('Annex 2 EHV charges'!$A$11:$A$236, MATCH(0, IF(ISBLANK('Annex 2 EHV charges'!$A$11:$A$236),1, COUNTIF(A$10:$A232, 'Annex 2 EHV charges'!$A$11:$A$236)), 0)),"")</f>
        <v>New Import 71</v>
      </c>
      <c r="B233" s="111" t="str">
        <f>IF($A233="","",VLOOKUP($A233,'Annex 2 EHV charges'!$A$11:$O$236,2,0))</f>
        <v>New Import 71</v>
      </c>
      <c r="C233" s="109" t="str">
        <f>IF($A233="","",VLOOKUP($A233,'Annex 2 EHV charges'!$A$11:$O$236,3,0))</f>
        <v>New Import 71</v>
      </c>
      <c r="D233" s="111" t="str">
        <f>IF($A233="","",VLOOKUP($A233,'Annex 2 EHV charges'!$A$11:$O$236,7,0))</f>
        <v>Woodland Barton Windfarm</v>
      </c>
      <c r="E233" s="121">
        <f>IFERROR(IF(VLOOKUP($A233,'Annex 2 EHV charges'!$A$11:$O$236,8,FALSE)=0,"",VLOOKUP($A233,'Annex 2 EHV charges'!$A$11:$O$236,8,FALSE)),"")</f>
        <v>1.851</v>
      </c>
      <c r="F233" s="122">
        <f>IFERROR(IF(VLOOKUP($A233,'Annex 2 EHV charges'!$A$11:$O$236,9,FALSE)=0,"",VLOOKUP($A233,'Annex 2 EHV charges'!$A$11:$O$236,9,FALSE)),"")</f>
        <v>24.22</v>
      </c>
      <c r="G233" s="118">
        <f>IFERROR(IF(VLOOKUP($A233,'Annex 2 EHV charges'!$A$11:$O$236,10,FALSE)=0,"",VLOOKUP($A233,'Annex 2 EHV charges'!$A$11:$O$236,10,FALSE)),"")</f>
        <v>2.13</v>
      </c>
      <c r="H233" s="118">
        <f>IFERROR(IF(VLOOKUP($A233,'Annex 2 EHV charges'!$A$11:$O$236,10,FALSE)=0,"",VLOOKUP($A233,'Annex 2 EHV charges'!$A$11:$O$236,10,FALSE)),"")</f>
        <v>2.13</v>
      </c>
    </row>
    <row r="234" spans="1:8" x14ac:dyDescent="0.2">
      <c r="A234" s="111" t="str">
        <f t="array" ref="A234">IFERROR(INDEX('Annex 2 EHV charges'!$A$11:$A$236, MATCH(0, IF(ISBLANK('Annex 2 EHV charges'!$A$11:$A$236),1, COUNTIF(A$10:$A233, 'Annex 2 EHV charges'!$A$11:$A$236)), 0)),"")</f>
        <v>New Import 72</v>
      </c>
      <c r="B234" s="111" t="str">
        <f>IF($A234="","",VLOOKUP($A234,'Annex 2 EHV charges'!$A$11:$O$236,2,0))</f>
        <v>New Import 72</v>
      </c>
      <c r="C234" s="109" t="str">
        <f>IF($A234="","",VLOOKUP($A234,'Annex 2 EHV charges'!$A$11:$O$236,3,0))</f>
        <v>New Import 72</v>
      </c>
      <c r="D234" s="111" t="str">
        <f>IF($A234="","",VLOOKUP($A234,'Annex 2 EHV charges'!$A$11:$O$236,7,0))</f>
        <v>Woodlands</v>
      </c>
      <c r="E234" s="121" t="str">
        <f>IFERROR(IF(VLOOKUP($A234,'Annex 2 EHV charges'!$A$11:$O$236,8,FALSE)=0,"",VLOOKUP($A234,'Annex 2 EHV charges'!$A$11:$O$236,8,FALSE)),"")</f>
        <v/>
      </c>
      <c r="F234" s="122">
        <f>IFERROR(IF(VLOOKUP($A234,'Annex 2 EHV charges'!$A$11:$O$236,9,FALSE)=0,"",VLOOKUP($A234,'Annex 2 EHV charges'!$A$11:$O$236,9,FALSE)),"")</f>
        <v>15.13</v>
      </c>
      <c r="G234" s="118">
        <f>IFERROR(IF(VLOOKUP($A234,'Annex 2 EHV charges'!$A$11:$O$236,10,FALSE)=0,"",VLOOKUP($A234,'Annex 2 EHV charges'!$A$11:$O$236,10,FALSE)),"")</f>
        <v>2.0699999999999998</v>
      </c>
      <c r="H234" s="118">
        <f>IFERROR(IF(VLOOKUP($A234,'Annex 2 EHV charges'!$A$11:$O$236,10,FALSE)=0,"",VLOOKUP($A234,'Annex 2 EHV charges'!$A$11:$O$236,10,FALSE)),"")</f>
        <v>2.0699999999999998</v>
      </c>
    </row>
    <row r="235" spans="1:8" x14ac:dyDescent="0.2">
      <c r="A235" s="111">
        <f t="array" ref="A235">IFERROR(INDEX('Annex 2 EHV charges'!$A$11:$A$236, MATCH(0, IF(ISBLANK('Annex 2 EHV charges'!$A$11:$A$236),1, COUNTIF(A$10:$A234, 'Annex 2 EHV charges'!$A$11:$A$236)), 0)),"")</f>
        <v>280</v>
      </c>
      <c r="B235" s="111">
        <f>IF($A235="","",VLOOKUP($A235,'Annex 2 EHV charges'!$A$11:$O$236,2,0))</f>
        <v>280</v>
      </c>
      <c r="C235" s="109">
        <f>IF($A235="","",VLOOKUP($A235,'Annex 2 EHV charges'!$A$11:$O$236,3,0))</f>
        <v>2200042335220</v>
      </c>
      <c r="D235" s="111" t="str">
        <f>IF($A235="","",VLOOKUP($A235,'Annex 2 EHV charges'!$A$11:$O$236,7,0))</f>
        <v>Yew Tree</v>
      </c>
      <c r="E235" s="121">
        <f>IFERROR(IF(VLOOKUP($A235,'Annex 2 EHV charges'!$A$11:$O$236,8,FALSE)=0,"",VLOOKUP($A235,'Annex 2 EHV charges'!$A$11:$O$236,8,FALSE)),"")</f>
        <v>1.2769999999999999</v>
      </c>
      <c r="F235" s="122">
        <f>IFERROR(IF(VLOOKUP($A235,'Annex 2 EHV charges'!$A$11:$O$236,9,FALSE)=0,"",VLOOKUP($A235,'Annex 2 EHV charges'!$A$11:$O$236,9,FALSE)),"")</f>
        <v>3.32</v>
      </c>
      <c r="G235" s="118">
        <f>IFERROR(IF(VLOOKUP($A235,'Annex 2 EHV charges'!$A$11:$O$236,10,FALSE)=0,"",VLOOKUP($A235,'Annex 2 EHV charges'!$A$11:$O$236,10,FALSE)),"")</f>
        <v>2.21</v>
      </c>
      <c r="H235" s="118">
        <f>IFERROR(IF(VLOOKUP($A235,'Annex 2 EHV charges'!$A$11:$O$236,10,FALSE)=0,"",VLOOKUP($A235,'Annex 2 EHV charges'!$A$11:$O$236,10,FALSE)),"")</f>
        <v>2.21</v>
      </c>
    </row>
    <row r="236" spans="1:8" x14ac:dyDescent="0.2">
      <c r="A236" s="111" t="str">
        <f t="array" ref="A236">IFERROR(INDEX('Annex 2 EHV charges'!$A$11:$A$236, MATCH(0, IF(ISBLANK('Annex 2 EHV charges'!$A$11:$A$236),1, COUNTIF(A$10:$A235, 'Annex 2 EHV charges'!$A$11:$A$236)), 0)),"")</f>
        <v/>
      </c>
      <c r="B236" s="111" t="str">
        <f>IF($A236="","",VLOOKUP($A236,'Annex 2 EHV charges'!$A$11:$O$236,2,0))</f>
        <v/>
      </c>
      <c r="C236" s="109" t="str">
        <f>IF($A236="","",VLOOKUP($A236,'Annex 2 EHV charges'!$A$11:$O$236,3,0))</f>
        <v/>
      </c>
      <c r="D236" s="111" t="str">
        <f>IF($A236="","",VLOOKUP($A236,'Annex 2 EHV charges'!$A$11:$O$236,7,0))</f>
        <v/>
      </c>
      <c r="E236" s="121" t="str">
        <f>IFERROR(IF(VLOOKUP($A236,'Annex 2 EHV charges'!$A$11:$O$236,8,FALSE)=0,"",VLOOKUP($A236,'Annex 2 EHV charges'!$A$11:$O$236,8,FALSE)),"")</f>
        <v/>
      </c>
      <c r="F236" s="122" t="str">
        <f>IFERROR(IF(VLOOKUP($A236,'Annex 2 EHV charges'!$A$11:$O$236,9,FALSE)=0,"",VLOOKUP($A236,'Annex 2 EHV charges'!$A$11:$O$236,9,FALSE)),"")</f>
        <v/>
      </c>
      <c r="G236" s="118" t="str">
        <f>IFERROR(IF(VLOOKUP($A236,'Annex 2 EHV charges'!$A$11:$O$236,10,FALSE)=0,"",VLOOKUP($A236,'Annex 2 EHV charges'!$A$11:$O$236,10,FALSE)),"")</f>
        <v/>
      </c>
      <c r="H236" s="118" t="str">
        <f>IFERROR(IF(VLOOKUP($A236,'Annex 2 EHV charges'!$A$11:$O$236,10,FALSE)=0,"",VLOOKUP($A236,'Annex 2 EHV charges'!$A$11:$O$236,10,FALSE)),"")</f>
        <v/>
      </c>
    </row>
    <row r="237" spans="1:8" x14ac:dyDescent="0.2">
      <c r="A237" s="111" t="str">
        <f t="array" ref="A237">IFERROR(INDEX('Annex 2 EHV charges'!$A$11:$A$236, MATCH(0, IF(ISBLANK('Annex 2 EHV charges'!$A$11:$A$236),1, COUNTIF(A$10:$A236, 'Annex 2 EHV charges'!$A$11:$A$236)), 0)),"")</f>
        <v/>
      </c>
      <c r="B237" s="111" t="str">
        <f>IF($A237="","",VLOOKUP($A237,'Annex 2 EHV charges'!$A$11:$O$236,2,0))</f>
        <v/>
      </c>
      <c r="C237" s="109" t="str">
        <f>IF($A237="","",VLOOKUP($A237,'Annex 2 EHV charges'!$A$11:$O$236,3,0))</f>
        <v/>
      </c>
      <c r="D237" s="111" t="str">
        <f>IF($A237="","",VLOOKUP($A237,'Annex 2 EHV charges'!$A$11:$O$236,7,0))</f>
        <v/>
      </c>
      <c r="E237" s="121" t="str">
        <f>IFERROR(IF(VLOOKUP($A237,'Annex 2 EHV charges'!$A$11:$O$236,8,FALSE)=0,"",VLOOKUP($A237,'Annex 2 EHV charges'!$A$11:$O$236,8,FALSE)),"")</f>
        <v/>
      </c>
      <c r="F237" s="122" t="str">
        <f>IFERROR(IF(VLOOKUP($A237,'Annex 2 EHV charges'!$A$11:$O$236,9,FALSE)=0,"",VLOOKUP($A237,'Annex 2 EHV charges'!$A$11:$O$236,9,FALSE)),"")</f>
        <v/>
      </c>
      <c r="G237" s="118" t="str">
        <f>IFERROR(IF(VLOOKUP($A237,'Annex 2 EHV charges'!$A$11:$O$236,10,FALSE)=0,"",VLOOKUP($A237,'Annex 2 EHV charges'!$A$11:$O$236,10,FALSE)),"")</f>
        <v/>
      </c>
      <c r="H237" s="118" t="str">
        <f>IFERROR(IF(VLOOKUP($A237,'Annex 2 EHV charges'!$A$11:$O$236,10,FALSE)=0,"",VLOOKUP($A237,'Annex 2 EHV charges'!$A$11:$O$236,10,FALSE)),"")</f>
        <v/>
      </c>
    </row>
    <row r="238" spans="1:8" x14ac:dyDescent="0.2">
      <c r="A238" s="111" t="str">
        <f t="array" ref="A238">IFERROR(INDEX('Annex 2 EHV charges'!$A$11:$A$236, MATCH(0, IF(ISBLANK('Annex 2 EHV charges'!$A$11:$A$236),1, COUNTIF(A$10:$A237, 'Annex 2 EHV charges'!$A$11:$A$236)), 0)),"")</f>
        <v/>
      </c>
      <c r="B238" s="111" t="str">
        <f>IF($A238="","",VLOOKUP($A238,'Annex 2 EHV charges'!$A$11:$O$236,2,0))</f>
        <v/>
      </c>
      <c r="C238" s="109" t="str">
        <f>IF($A238="","",VLOOKUP($A238,'Annex 2 EHV charges'!$A$11:$O$236,3,0))</f>
        <v/>
      </c>
      <c r="D238" s="111" t="str">
        <f>IF($A238="","",VLOOKUP($A238,'Annex 2 EHV charges'!$A$11:$O$236,7,0))</f>
        <v/>
      </c>
      <c r="E238" s="121" t="str">
        <f>IFERROR(IF(VLOOKUP($A238,'Annex 2 EHV charges'!$A$11:$O$236,8,FALSE)=0,"",VLOOKUP($A238,'Annex 2 EHV charges'!$A$11:$O$236,8,FALSE)),"")</f>
        <v/>
      </c>
      <c r="F238" s="122" t="str">
        <f>IFERROR(IF(VLOOKUP($A238,'Annex 2 EHV charges'!$A$11:$O$236,9,FALSE)=0,"",VLOOKUP($A238,'Annex 2 EHV charges'!$A$11:$O$236,9,FALSE)),"")</f>
        <v/>
      </c>
      <c r="G238" s="118" t="str">
        <f>IFERROR(IF(VLOOKUP($A238,'Annex 2 EHV charges'!$A$11:$O$236,10,FALSE)=0,"",VLOOKUP($A238,'Annex 2 EHV charges'!$A$11:$O$236,10,FALSE)),"")</f>
        <v/>
      </c>
      <c r="H238" s="118" t="str">
        <f>IFERROR(IF(VLOOKUP($A238,'Annex 2 EHV charges'!$A$11:$O$236,10,FALSE)=0,"",VLOOKUP($A238,'Annex 2 EHV charges'!$A$11:$O$236,10,FALSE)),"")</f>
        <v/>
      </c>
    </row>
    <row r="239" spans="1:8" x14ac:dyDescent="0.2">
      <c r="A239" s="111" t="str">
        <f t="array" ref="A239">IFERROR(INDEX('Annex 2 EHV charges'!$A$11:$A$236, MATCH(0, IF(ISBLANK('Annex 2 EHV charges'!$A$11:$A$236),1, COUNTIF(A$10:$A238, 'Annex 2 EHV charges'!$A$11:$A$236)), 0)),"")</f>
        <v/>
      </c>
      <c r="B239" s="111" t="str">
        <f>IF($A239="","",VLOOKUP($A239,'Annex 2 EHV charges'!$A$11:$O$236,2,0))</f>
        <v/>
      </c>
      <c r="C239" s="109" t="str">
        <f>IF($A239="","",VLOOKUP($A239,'Annex 2 EHV charges'!$A$11:$O$236,3,0))</f>
        <v/>
      </c>
      <c r="D239" s="111" t="str">
        <f>IF($A239="","",VLOOKUP($A239,'Annex 2 EHV charges'!$A$11:$O$236,7,0))</f>
        <v/>
      </c>
      <c r="E239" s="121" t="str">
        <f>IFERROR(IF(VLOOKUP($A239,'Annex 2 EHV charges'!$A$11:$O$236,8,FALSE)=0,"",VLOOKUP($A239,'Annex 2 EHV charges'!$A$11:$O$236,8,FALSE)),"")</f>
        <v/>
      </c>
      <c r="F239" s="122" t="str">
        <f>IFERROR(IF(VLOOKUP($A239,'Annex 2 EHV charges'!$A$11:$O$236,9,FALSE)=0,"",VLOOKUP($A239,'Annex 2 EHV charges'!$A$11:$O$236,9,FALSE)),"")</f>
        <v/>
      </c>
      <c r="G239" s="118" t="str">
        <f>IFERROR(IF(VLOOKUP($A239,'Annex 2 EHV charges'!$A$11:$O$236,10,FALSE)=0,"",VLOOKUP($A239,'Annex 2 EHV charges'!$A$11:$O$236,10,FALSE)),"")</f>
        <v/>
      </c>
      <c r="H239" s="118" t="str">
        <f>IFERROR(IF(VLOOKUP($A239,'Annex 2 EHV charges'!$A$11:$O$236,10,FALSE)=0,"",VLOOKUP($A239,'Annex 2 EHV charges'!$A$11:$O$236,10,FALSE)),"")</f>
        <v/>
      </c>
    </row>
    <row r="240" spans="1:8" x14ac:dyDescent="0.2">
      <c r="A240" s="111" t="str">
        <f t="array" ref="A240">IFERROR(INDEX('Annex 2 EHV charges'!$A$11:$A$236, MATCH(0, IF(ISBLANK('Annex 2 EHV charges'!$A$11:$A$236),1, COUNTIF(A$10:$A239, 'Annex 2 EHV charges'!$A$11:$A$236)), 0)),"")</f>
        <v/>
      </c>
      <c r="B240" s="111" t="str">
        <f>IF($A240="","",VLOOKUP($A240,'Annex 2 EHV charges'!$A$11:$O$236,2,0))</f>
        <v/>
      </c>
      <c r="C240" s="109" t="str">
        <f>IF($A240="","",VLOOKUP($A240,'Annex 2 EHV charges'!$A$11:$O$236,3,0))</f>
        <v/>
      </c>
      <c r="D240" s="111" t="str">
        <f>IF($A240="","",VLOOKUP($A240,'Annex 2 EHV charges'!$A$11:$O$236,7,0))</f>
        <v/>
      </c>
      <c r="E240" s="121" t="str">
        <f>IFERROR(IF(VLOOKUP($A240,'Annex 2 EHV charges'!$A$11:$O$236,8,FALSE)=0,"",VLOOKUP($A240,'Annex 2 EHV charges'!$A$11:$O$236,8,FALSE)),"")</f>
        <v/>
      </c>
      <c r="F240" s="122" t="str">
        <f>IFERROR(IF(VLOOKUP($A240,'Annex 2 EHV charges'!$A$11:$O$236,9,FALSE)=0,"",VLOOKUP($A240,'Annex 2 EHV charges'!$A$11:$O$236,9,FALSE)),"")</f>
        <v/>
      </c>
      <c r="G240" s="118" t="str">
        <f>IFERROR(IF(VLOOKUP($A240,'Annex 2 EHV charges'!$A$11:$O$236,10,FALSE)=0,"",VLOOKUP($A240,'Annex 2 EHV charges'!$A$11:$O$236,10,FALSE)),"")</f>
        <v/>
      </c>
      <c r="H240" s="118" t="str">
        <f>IFERROR(IF(VLOOKUP($A240,'Annex 2 EHV charges'!$A$11:$O$236,10,FALSE)=0,"",VLOOKUP($A240,'Annex 2 EHV charges'!$A$11:$O$236,10,FALSE)),"")</f>
        <v/>
      </c>
    </row>
    <row r="241" spans="1:8" x14ac:dyDescent="0.2">
      <c r="A241" s="111" t="str">
        <f t="array" ref="A241">IFERROR(INDEX('Annex 2 EHV charges'!$A$11:$A$236, MATCH(0, IF(ISBLANK('Annex 2 EHV charges'!$A$11:$A$236),1, COUNTIF(A$10:$A240, 'Annex 2 EHV charges'!$A$11:$A$236)), 0)),"")</f>
        <v/>
      </c>
      <c r="B241" s="111" t="str">
        <f>IF($A241="","",VLOOKUP($A241,'Annex 2 EHV charges'!$A$11:$O$236,2,0))</f>
        <v/>
      </c>
      <c r="C241" s="109" t="str">
        <f>IF($A241="","",VLOOKUP($A241,'Annex 2 EHV charges'!$A$11:$O$236,3,0))</f>
        <v/>
      </c>
      <c r="D241" s="111" t="str">
        <f>IF($A241="","",VLOOKUP($A241,'Annex 2 EHV charges'!$A$11:$O$236,7,0))</f>
        <v/>
      </c>
      <c r="E241" s="121" t="str">
        <f>IFERROR(IF(VLOOKUP($A241,'Annex 2 EHV charges'!$A$11:$O$236,8,FALSE)=0,"",VLOOKUP($A241,'Annex 2 EHV charges'!$A$11:$O$236,8,FALSE)),"")</f>
        <v/>
      </c>
      <c r="F241" s="122" t="str">
        <f>IFERROR(IF(VLOOKUP($A241,'Annex 2 EHV charges'!$A$11:$O$236,9,FALSE)=0,"",VLOOKUP($A241,'Annex 2 EHV charges'!$A$11:$O$236,9,FALSE)),"")</f>
        <v/>
      </c>
      <c r="G241" s="118" t="str">
        <f>IFERROR(IF(VLOOKUP($A241,'Annex 2 EHV charges'!$A$11:$O$236,10,FALSE)=0,"",VLOOKUP($A241,'Annex 2 EHV charges'!$A$11:$O$236,10,FALSE)),"")</f>
        <v/>
      </c>
      <c r="H241" s="118" t="str">
        <f>IFERROR(IF(VLOOKUP($A241,'Annex 2 EHV charges'!$A$11:$O$236,10,FALSE)=0,"",VLOOKUP($A241,'Annex 2 EHV charges'!$A$11:$O$236,10,FALSE)),"")</f>
        <v/>
      </c>
    </row>
    <row r="242" spans="1:8" x14ac:dyDescent="0.2">
      <c r="A242" s="111" t="str">
        <f t="array" ref="A242">IFERROR(INDEX('Annex 2 EHV charges'!$A$11:$A$236, MATCH(0, IF(ISBLANK('Annex 2 EHV charges'!$A$11:$A$236),1, COUNTIF(A$10:$A241, 'Annex 2 EHV charges'!$A$11:$A$236)), 0)),"")</f>
        <v/>
      </c>
      <c r="B242" s="111" t="str">
        <f>IF($A242="","",VLOOKUP($A242,'Annex 2 EHV charges'!$A$11:$O$236,2,0))</f>
        <v/>
      </c>
      <c r="C242" s="109" t="str">
        <f>IF($A242="","",VLOOKUP($A242,'Annex 2 EHV charges'!$A$11:$O$236,3,0))</f>
        <v/>
      </c>
      <c r="D242" s="111" t="str">
        <f>IF($A242="","",VLOOKUP($A242,'Annex 2 EHV charges'!$A$11:$O$236,7,0))</f>
        <v/>
      </c>
      <c r="E242" s="121" t="str">
        <f>IFERROR(IF(VLOOKUP($A242,'Annex 2 EHV charges'!$A$11:$O$236,8,FALSE)=0,"",VLOOKUP($A242,'Annex 2 EHV charges'!$A$11:$O$236,8,FALSE)),"")</f>
        <v/>
      </c>
      <c r="F242" s="122" t="str">
        <f>IFERROR(IF(VLOOKUP($A242,'Annex 2 EHV charges'!$A$11:$O$236,9,FALSE)=0,"",VLOOKUP($A242,'Annex 2 EHV charges'!$A$11:$O$236,9,FALSE)),"")</f>
        <v/>
      </c>
      <c r="G242" s="118" t="str">
        <f>IFERROR(IF(VLOOKUP($A242,'Annex 2 EHV charges'!$A$11:$O$236,10,FALSE)=0,"",VLOOKUP($A242,'Annex 2 EHV charges'!$A$11:$O$236,10,FALSE)),"")</f>
        <v/>
      </c>
      <c r="H242" s="118" t="str">
        <f>IFERROR(IF(VLOOKUP($A242,'Annex 2 EHV charges'!$A$11:$O$236,10,FALSE)=0,"",VLOOKUP($A242,'Annex 2 EHV charges'!$A$11:$O$236,10,FALSE)),"")</f>
        <v/>
      </c>
    </row>
    <row r="243" spans="1:8" x14ac:dyDescent="0.2">
      <c r="A243" s="111" t="str">
        <f t="array" ref="A243">IFERROR(INDEX('Annex 2 EHV charges'!$A$11:$A$236, MATCH(0, IF(ISBLANK('Annex 2 EHV charges'!$A$11:$A$236),1, COUNTIF(A$10:$A242, 'Annex 2 EHV charges'!$A$11:$A$236)), 0)),"")</f>
        <v/>
      </c>
      <c r="B243" s="111" t="str">
        <f>IF($A243="","",VLOOKUP($A243,'Annex 2 EHV charges'!$A$11:$O$236,2,0))</f>
        <v/>
      </c>
      <c r="C243" s="109" t="str">
        <f>IF($A243="","",VLOOKUP($A243,'Annex 2 EHV charges'!$A$11:$O$236,3,0))</f>
        <v/>
      </c>
      <c r="D243" s="111" t="str">
        <f>IF($A243="","",VLOOKUP($A243,'Annex 2 EHV charges'!$A$11:$O$236,7,0))</f>
        <v/>
      </c>
      <c r="E243" s="121" t="str">
        <f>IFERROR(IF(VLOOKUP($A243,'Annex 2 EHV charges'!$A$11:$O$236,8,FALSE)=0,"",VLOOKUP($A243,'Annex 2 EHV charges'!$A$11:$O$236,8,FALSE)),"")</f>
        <v/>
      </c>
      <c r="F243" s="122" t="str">
        <f>IFERROR(IF(VLOOKUP($A243,'Annex 2 EHV charges'!$A$11:$O$236,9,FALSE)=0,"",VLOOKUP($A243,'Annex 2 EHV charges'!$A$11:$O$236,9,FALSE)),"")</f>
        <v/>
      </c>
      <c r="G243" s="118" t="str">
        <f>IFERROR(IF(VLOOKUP($A243,'Annex 2 EHV charges'!$A$11:$O$236,10,FALSE)=0,"",VLOOKUP($A243,'Annex 2 EHV charges'!$A$11:$O$236,10,FALSE)),"")</f>
        <v/>
      </c>
      <c r="H243" s="118" t="str">
        <f>IFERROR(IF(VLOOKUP($A243,'Annex 2 EHV charges'!$A$11:$O$236,10,FALSE)=0,"",VLOOKUP($A243,'Annex 2 EHV charges'!$A$11:$O$236,10,FALSE)),"")</f>
        <v/>
      </c>
    </row>
    <row r="244" spans="1:8" x14ac:dyDescent="0.2">
      <c r="A244" s="111" t="str">
        <f t="array" ref="A244">IFERROR(INDEX('Annex 2 EHV charges'!$A$11:$A$236, MATCH(0, IF(ISBLANK('Annex 2 EHV charges'!$A$11:$A$236),1, COUNTIF(A$10:$A243, 'Annex 2 EHV charges'!$A$11:$A$236)), 0)),"")</f>
        <v/>
      </c>
      <c r="B244" s="111" t="str">
        <f>IF($A244="","",VLOOKUP($A244,'Annex 2 EHV charges'!$A$11:$O$236,2,0))</f>
        <v/>
      </c>
      <c r="C244" s="109" t="str">
        <f>IF($A244="","",VLOOKUP($A244,'Annex 2 EHV charges'!$A$11:$O$236,3,0))</f>
        <v/>
      </c>
      <c r="D244" s="111" t="str">
        <f>IF($A244="","",VLOOKUP($A244,'Annex 2 EHV charges'!$A$11:$O$236,7,0))</f>
        <v/>
      </c>
      <c r="E244" s="121" t="str">
        <f>IFERROR(IF(VLOOKUP($A244,'Annex 2 EHV charges'!$A$11:$O$236,8,FALSE)=0,"",VLOOKUP($A244,'Annex 2 EHV charges'!$A$11:$O$236,8,FALSE)),"")</f>
        <v/>
      </c>
      <c r="F244" s="122" t="str">
        <f>IFERROR(IF(VLOOKUP($A244,'Annex 2 EHV charges'!$A$11:$O$236,9,FALSE)=0,"",VLOOKUP($A244,'Annex 2 EHV charges'!$A$11:$O$236,9,FALSE)),"")</f>
        <v/>
      </c>
      <c r="G244" s="118" t="str">
        <f>IFERROR(IF(VLOOKUP($A244,'Annex 2 EHV charges'!$A$11:$O$236,10,FALSE)=0,"",VLOOKUP($A244,'Annex 2 EHV charges'!$A$11:$O$236,10,FALSE)),"")</f>
        <v/>
      </c>
      <c r="H244" s="118" t="str">
        <f>IFERROR(IF(VLOOKUP($A244,'Annex 2 EHV charges'!$A$11:$O$236,10,FALSE)=0,"",VLOOKUP($A244,'Annex 2 EHV charges'!$A$11:$O$236,10,FALSE)),"")</f>
        <v/>
      </c>
    </row>
    <row r="245" spans="1:8" x14ac:dyDescent="0.2">
      <c r="A245" s="111" t="str">
        <f t="array" ref="A245">IFERROR(INDEX('Annex 2 EHV charges'!$A$11:$A$236, MATCH(0, IF(ISBLANK('Annex 2 EHV charges'!$A$11:$A$236),1, COUNTIF(A$10:$A244, 'Annex 2 EHV charges'!$A$11:$A$236)), 0)),"")</f>
        <v/>
      </c>
      <c r="B245" s="111" t="str">
        <f>IF($A245="","",VLOOKUP($A245,'Annex 2 EHV charges'!$A$11:$O$236,2,0))</f>
        <v/>
      </c>
      <c r="C245" s="109" t="str">
        <f>IF($A245="","",VLOOKUP($A245,'Annex 2 EHV charges'!$A$11:$O$236,3,0))</f>
        <v/>
      </c>
      <c r="D245" s="111" t="str">
        <f>IF($A245="","",VLOOKUP($A245,'Annex 2 EHV charges'!$A$11:$O$236,7,0))</f>
        <v/>
      </c>
      <c r="E245" s="121" t="str">
        <f>IFERROR(IF(VLOOKUP($A245,'Annex 2 EHV charges'!$A$11:$O$236,8,FALSE)=0,"",VLOOKUP($A245,'Annex 2 EHV charges'!$A$11:$O$236,8,FALSE)),"")</f>
        <v/>
      </c>
      <c r="F245" s="122" t="str">
        <f>IFERROR(IF(VLOOKUP($A245,'Annex 2 EHV charges'!$A$11:$O$236,9,FALSE)=0,"",VLOOKUP($A245,'Annex 2 EHV charges'!$A$11:$O$236,9,FALSE)),"")</f>
        <v/>
      </c>
      <c r="G245" s="118" t="str">
        <f>IFERROR(IF(VLOOKUP($A245,'Annex 2 EHV charges'!$A$11:$O$236,10,FALSE)=0,"",VLOOKUP($A245,'Annex 2 EHV charges'!$A$11:$O$236,10,FALSE)),"")</f>
        <v/>
      </c>
      <c r="H245" s="118" t="str">
        <f>IFERROR(IF(VLOOKUP($A245,'Annex 2 EHV charges'!$A$11:$O$236,10,FALSE)=0,"",VLOOKUP($A245,'Annex 2 EHV charges'!$A$11:$O$236,10,FALSE)),"")</f>
        <v/>
      </c>
    </row>
    <row r="246" spans="1:8" x14ac:dyDescent="0.2">
      <c r="A246" s="111" t="str">
        <f t="array" ref="A246">IFERROR(INDEX('Annex 2 EHV charges'!$A$11:$A$236, MATCH(0, IF(ISBLANK('Annex 2 EHV charges'!$A$11:$A$236),1, COUNTIF(A$10:$A245, 'Annex 2 EHV charges'!$A$11:$A$236)), 0)),"")</f>
        <v/>
      </c>
      <c r="B246" s="111" t="str">
        <f>IF($A246="","",VLOOKUP($A246,'Annex 2 EHV charges'!$A$11:$O$236,2,0))</f>
        <v/>
      </c>
      <c r="C246" s="109" t="str">
        <f>IF($A246="","",VLOOKUP($A246,'Annex 2 EHV charges'!$A$11:$O$236,3,0))</f>
        <v/>
      </c>
      <c r="D246" s="111" t="str">
        <f>IF($A246="","",VLOOKUP($A246,'Annex 2 EHV charges'!$A$11:$O$236,7,0))</f>
        <v/>
      </c>
      <c r="E246" s="121" t="str">
        <f>IFERROR(IF(VLOOKUP($A246,'Annex 2 EHV charges'!$A$11:$O$236,8,FALSE)=0,"",VLOOKUP($A246,'Annex 2 EHV charges'!$A$11:$O$236,8,FALSE)),"")</f>
        <v/>
      </c>
      <c r="F246" s="122" t="str">
        <f>IFERROR(IF(VLOOKUP($A246,'Annex 2 EHV charges'!$A$11:$O$236,9,FALSE)=0,"",VLOOKUP($A246,'Annex 2 EHV charges'!$A$11:$O$236,9,FALSE)),"")</f>
        <v/>
      </c>
      <c r="G246" s="118" t="str">
        <f>IFERROR(IF(VLOOKUP($A246,'Annex 2 EHV charges'!$A$11:$O$236,10,FALSE)=0,"",VLOOKUP($A246,'Annex 2 EHV charges'!$A$11:$O$236,10,FALSE)),"")</f>
        <v/>
      </c>
      <c r="H246" s="118" t="str">
        <f>IFERROR(IF(VLOOKUP($A246,'Annex 2 EHV charges'!$A$11:$O$236,10,FALSE)=0,"",VLOOKUP($A246,'Annex 2 EHV charges'!$A$11:$O$236,10,FALSE)),"")</f>
        <v/>
      </c>
    </row>
    <row r="247" spans="1:8" x14ac:dyDescent="0.2">
      <c r="A247" s="111" t="str">
        <f t="array" ref="A247">IFERROR(INDEX('Annex 2 EHV charges'!$A$11:$A$236, MATCH(0, IF(ISBLANK('Annex 2 EHV charges'!$A$11:$A$236),1, COUNTIF(A$10:$A246, 'Annex 2 EHV charges'!$A$11:$A$236)), 0)),"")</f>
        <v/>
      </c>
      <c r="B247" s="111" t="str">
        <f>IF($A247="","",VLOOKUP($A247,'Annex 2 EHV charges'!$A$11:$O$236,2,0))</f>
        <v/>
      </c>
      <c r="C247" s="109" t="str">
        <f>IF($A247="","",VLOOKUP($A247,'Annex 2 EHV charges'!$A$11:$O$236,3,0))</f>
        <v/>
      </c>
      <c r="D247" s="111" t="str">
        <f>IF($A247="","",VLOOKUP($A247,'Annex 2 EHV charges'!$A$11:$O$236,7,0))</f>
        <v/>
      </c>
      <c r="E247" s="121" t="str">
        <f>IFERROR(IF(VLOOKUP($A247,'Annex 2 EHV charges'!$A$11:$O$236,8,FALSE)=0,"",VLOOKUP($A247,'Annex 2 EHV charges'!$A$11:$O$236,8,FALSE)),"")</f>
        <v/>
      </c>
      <c r="F247" s="122" t="str">
        <f>IFERROR(IF(VLOOKUP($A247,'Annex 2 EHV charges'!$A$11:$O$236,9,FALSE)=0,"",VLOOKUP($A247,'Annex 2 EHV charges'!$A$11:$O$236,9,FALSE)),"")</f>
        <v/>
      </c>
      <c r="G247" s="118" t="str">
        <f>IFERROR(IF(VLOOKUP($A247,'Annex 2 EHV charges'!$A$11:$O$236,10,FALSE)=0,"",VLOOKUP($A247,'Annex 2 EHV charges'!$A$11:$O$236,10,FALSE)),"")</f>
        <v/>
      </c>
      <c r="H247" s="118" t="str">
        <f>IFERROR(IF(VLOOKUP($A247,'Annex 2 EHV charges'!$A$11:$O$236,10,FALSE)=0,"",VLOOKUP($A247,'Annex 2 EHV charges'!$A$11:$O$236,10,FALSE)),"")</f>
        <v/>
      </c>
    </row>
    <row r="248" spans="1:8" x14ac:dyDescent="0.2">
      <c r="A248" s="111" t="str">
        <f t="array" ref="A248">IFERROR(INDEX('Annex 2 EHV charges'!$A$11:$A$236, MATCH(0, IF(ISBLANK('Annex 2 EHV charges'!$A$11:$A$236),1, COUNTIF(A$10:$A247, 'Annex 2 EHV charges'!$A$11:$A$236)), 0)),"")</f>
        <v/>
      </c>
      <c r="B248" s="111" t="str">
        <f>IF($A248="","",VLOOKUP($A248,'Annex 2 EHV charges'!$A$11:$O$236,2,0))</f>
        <v/>
      </c>
      <c r="C248" s="109" t="str">
        <f>IF($A248="","",VLOOKUP($A248,'Annex 2 EHV charges'!$A$11:$O$236,3,0))</f>
        <v/>
      </c>
      <c r="D248" s="111" t="str">
        <f>IF($A248="","",VLOOKUP($A248,'Annex 2 EHV charges'!$A$11:$O$236,7,0))</f>
        <v/>
      </c>
      <c r="E248" s="121" t="str">
        <f>IFERROR(IF(VLOOKUP($A248,'Annex 2 EHV charges'!$A$11:$O$236,8,FALSE)=0,"",VLOOKUP($A248,'Annex 2 EHV charges'!$A$11:$O$236,8,FALSE)),"")</f>
        <v/>
      </c>
      <c r="F248" s="122" t="str">
        <f>IFERROR(IF(VLOOKUP($A248,'Annex 2 EHV charges'!$A$11:$O$236,9,FALSE)=0,"",VLOOKUP($A248,'Annex 2 EHV charges'!$A$11:$O$236,9,FALSE)),"")</f>
        <v/>
      </c>
      <c r="G248" s="118" t="str">
        <f>IFERROR(IF(VLOOKUP($A248,'Annex 2 EHV charges'!$A$11:$O$236,10,FALSE)=0,"",VLOOKUP($A248,'Annex 2 EHV charges'!$A$11:$O$236,10,FALSE)),"")</f>
        <v/>
      </c>
      <c r="H248" s="118" t="str">
        <f>IFERROR(IF(VLOOKUP($A248,'Annex 2 EHV charges'!$A$11:$O$236,10,FALSE)=0,"",VLOOKUP($A248,'Annex 2 EHV charges'!$A$11:$O$236,10,FALSE)),"")</f>
        <v/>
      </c>
    </row>
    <row r="249" spans="1:8" x14ac:dyDescent="0.2">
      <c r="A249" s="111" t="str">
        <f t="array" ref="A249">IFERROR(INDEX('Annex 2 EHV charges'!$A$11:$A$236, MATCH(0, IF(ISBLANK('Annex 2 EHV charges'!$A$11:$A$236),1, COUNTIF(A$10:$A248, 'Annex 2 EHV charges'!$A$11:$A$236)), 0)),"")</f>
        <v/>
      </c>
      <c r="B249" s="111" t="str">
        <f>IF($A249="","",VLOOKUP($A249,'Annex 2 EHV charges'!$A$11:$O$236,2,0))</f>
        <v/>
      </c>
      <c r="C249" s="109" t="str">
        <f>IF($A249="","",VLOOKUP($A249,'Annex 2 EHV charges'!$A$11:$O$236,3,0))</f>
        <v/>
      </c>
      <c r="D249" s="111" t="str">
        <f>IF($A249="","",VLOOKUP($A249,'Annex 2 EHV charges'!$A$11:$O$236,7,0))</f>
        <v/>
      </c>
      <c r="E249" s="121" t="str">
        <f>IFERROR(IF(VLOOKUP($A249,'Annex 2 EHV charges'!$A$11:$O$236,8,FALSE)=0,"",VLOOKUP($A249,'Annex 2 EHV charges'!$A$11:$O$236,8,FALSE)),"")</f>
        <v/>
      </c>
      <c r="F249" s="122" t="str">
        <f>IFERROR(IF(VLOOKUP($A249,'Annex 2 EHV charges'!$A$11:$O$236,9,FALSE)=0,"",VLOOKUP($A249,'Annex 2 EHV charges'!$A$11:$O$236,9,FALSE)),"")</f>
        <v/>
      </c>
      <c r="G249" s="118" t="str">
        <f>IFERROR(IF(VLOOKUP($A249,'Annex 2 EHV charges'!$A$11:$O$236,10,FALSE)=0,"",VLOOKUP($A249,'Annex 2 EHV charges'!$A$11:$O$236,10,FALSE)),"")</f>
        <v/>
      </c>
      <c r="H249" s="118" t="str">
        <f>IFERROR(IF(VLOOKUP($A249,'Annex 2 EHV charges'!$A$11:$O$236,10,FALSE)=0,"",VLOOKUP($A249,'Annex 2 EHV charges'!$A$11:$O$236,10,FALSE)),"")</f>
        <v/>
      </c>
    </row>
    <row r="250" spans="1:8" x14ac:dyDescent="0.2">
      <c r="A250" s="111" t="str">
        <f t="array" ref="A250">IFERROR(INDEX('Annex 2 EHV charges'!$A$11:$A$236, MATCH(0, IF(ISBLANK('Annex 2 EHV charges'!$A$11:$A$236),1, COUNTIF(A$10:$A249, 'Annex 2 EHV charges'!$A$11:$A$236)), 0)),"")</f>
        <v/>
      </c>
      <c r="B250" s="111" t="str">
        <f>IF($A250="","",VLOOKUP($A250,'Annex 2 EHV charges'!$A$11:$O$236,2,0))</f>
        <v/>
      </c>
      <c r="C250" s="109" t="str">
        <f>IF($A250="","",VLOOKUP($A250,'Annex 2 EHV charges'!$A$11:$O$236,3,0))</f>
        <v/>
      </c>
      <c r="D250" s="111" t="str">
        <f>IF($A250="","",VLOOKUP($A250,'Annex 2 EHV charges'!$A$11:$O$236,7,0))</f>
        <v/>
      </c>
      <c r="E250" s="121" t="str">
        <f>IFERROR(IF(VLOOKUP($A250,'Annex 2 EHV charges'!$A$11:$O$236,8,FALSE)=0,"",VLOOKUP($A250,'Annex 2 EHV charges'!$A$11:$O$236,8,FALSE)),"")</f>
        <v/>
      </c>
      <c r="F250" s="122" t="str">
        <f>IFERROR(IF(VLOOKUP($A250,'Annex 2 EHV charges'!$A$11:$O$236,9,FALSE)=0,"",VLOOKUP($A250,'Annex 2 EHV charges'!$A$11:$O$236,9,FALSE)),"")</f>
        <v/>
      </c>
      <c r="G250" s="118" t="str">
        <f>IFERROR(IF(VLOOKUP($A250,'Annex 2 EHV charges'!$A$11:$O$236,10,FALSE)=0,"",VLOOKUP($A250,'Annex 2 EHV charges'!$A$11:$O$236,10,FALSE)),"")</f>
        <v/>
      </c>
      <c r="H250" s="118" t="str">
        <f>IFERROR(IF(VLOOKUP($A250,'Annex 2 EHV charges'!$A$11:$O$236,10,FALSE)=0,"",VLOOKUP($A250,'Annex 2 EHV charges'!$A$11:$O$236,10,FALSE)),"")</f>
        <v/>
      </c>
    </row>
    <row r="251" spans="1:8" x14ac:dyDescent="0.2">
      <c r="A251" s="111" t="str">
        <f t="array" ref="A251">IFERROR(INDEX('Annex 2 EHV charges'!$A$11:$A$236, MATCH(0, IF(ISBLANK('Annex 2 EHV charges'!$A$11:$A$236),1, COUNTIF(A$10:$A250, 'Annex 2 EHV charges'!$A$11:$A$236)), 0)),"")</f>
        <v/>
      </c>
      <c r="B251" s="111" t="str">
        <f>IF($A251="","",VLOOKUP($A251,'Annex 2 EHV charges'!$A$11:$O$236,2,0))</f>
        <v/>
      </c>
      <c r="C251" s="109" t="str">
        <f>IF($A251="","",VLOOKUP($A251,'Annex 2 EHV charges'!$A$11:$O$236,3,0))</f>
        <v/>
      </c>
      <c r="D251" s="111" t="str">
        <f>IF($A251="","",VLOOKUP($A251,'Annex 2 EHV charges'!$A$11:$O$236,7,0))</f>
        <v/>
      </c>
      <c r="E251" s="121" t="str">
        <f>IFERROR(IF(VLOOKUP($A251,'Annex 2 EHV charges'!$A$11:$O$236,8,FALSE)=0,"",VLOOKUP($A251,'Annex 2 EHV charges'!$A$11:$O$236,8,FALSE)),"")</f>
        <v/>
      </c>
      <c r="F251" s="122" t="str">
        <f>IFERROR(IF(VLOOKUP($A251,'Annex 2 EHV charges'!$A$11:$O$236,9,FALSE)=0,"",VLOOKUP($A251,'Annex 2 EHV charges'!$A$11:$O$236,9,FALSE)),"")</f>
        <v/>
      </c>
      <c r="G251" s="118" t="str">
        <f>IFERROR(IF(VLOOKUP($A251,'Annex 2 EHV charges'!$A$11:$O$236,10,FALSE)=0,"",VLOOKUP($A251,'Annex 2 EHV charges'!$A$11:$O$236,10,FALSE)),"")</f>
        <v/>
      </c>
      <c r="H251" s="118" t="str">
        <f>IFERROR(IF(VLOOKUP($A251,'Annex 2 EHV charges'!$A$11:$O$236,10,FALSE)=0,"",VLOOKUP($A251,'Annex 2 EHV charges'!$A$11:$O$236,10,FALSE)),"")</f>
        <v/>
      </c>
    </row>
    <row r="252" spans="1:8" x14ac:dyDescent="0.2">
      <c r="A252" s="111" t="str">
        <f t="array" ref="A252">IFERROR(INDEX('Annex 2 EHV charges'!$A$11:$A$236, MATCH(0, IF(ISBLANK('Annex 2 EHV charges'!$A$11:$A$236),1, COUNTIF(A$10:$A251, 'Annex 2 EHV charges'!$A$11:$A$236)), 0)),"")</f>
        <v/>
      </c>
      <c r="B252" s="111" t="str">
        <f>IF($A252="","",VLOOKUP($A252,'Annex 2 EHV charges'!$A$11:$O$236,2,0))</f>
        <v/>
      </c>
      <c r="C252" s="109" t="str">
        <f>IF($A252="","",VLOOKUP($A252,'Annex 2 EHV charges'!$A$11:$O$236,3,0))</f>
        <v/>
      </c>
      <c r="D252" s="111" t="str">
        <f>IF($A252="","",VLOOKUP($A252,'Annex 2 EHV charges'!$A$11:$O$236,7,0))</f>
        <v/>
      </c>
      <c r="E252" s="121" t="str">
        <f>IFERROR(IF(VLOOKUP($A252,'Annex 2 EHV charges'!$A$11:$O$236,8,FALSE)=0,"",VLOOKUP($A252,'Annex 2 EHV charges'!$A$11:$O$236,8,FALSE)),"")</f>
        <v/>
      </c>
      <c r="F252" s="122" t="str">
        <f>IFERROR(IF(VLOOKUP($A252,'Annex 2 EHV charges'!$A$11:$O$236,9,FALSE)=0,"",VLOOKUP($A252,'Annex 2 EHV charges'!$A$11:$O$236,9,FALSE)),"")</f>
        <v/>
      </c>
      <c r="G252" s="118" t="str">
        <f>IFERROR(IF(VLOOKUP($A252,'Annex 2 EHV charges'!$A$11:$O$236,10,FALSE)=0,"",VLOOKUP($A252,'Annex 2 EHV charges'!$A$11:$O$236,10,FALSE)),"")</f>
        <v/>
      </c>
      <c r="H252" s="118" t="str">
        <f>IFERROR(IF(VLOOKUP($A252,'Annex 2 EHV charges'!$A$11:$O$236,10,FALSE)=0,"",VLOOKUP($A252,'Annex 2 EHV charges'!$A$11:$O$236,10,FALSE)),"")</f>
        <v/>
      </c>
    </row>
    <row r="253" spans="1:8" x14ac:dyDescent="0.2">
      <c r="A253" s="111" t="str">
        <f t="array" ref="A253">IFERROR(INDEX('Annex 2 EHV charges'!$A$11:$A$236, MATCH(0, IF(ISBLANK('Annex 2 EHV charges'!$A$11:$A$236),1, COUNTIF(A$10:$A252, 'Annex 2 EHV charges'!$A$11:$A$236)), 0)),"")</f>
        <v/>
      </c>
      <c r="B253" s="111" t="str">
        <f>IF($A253="","",VLOOKUP($A253,'Annex 2 EHV charges'!$A$11:$O$236,2,0))</f>
        <v/>
      </c>
      <c r="C253" s="109" t="str">
        <f>IF($A253="","",VLOOKUP($A253,'Annex 2 EHV charges'!$A$11:$O$236,3,0))</f>
        <v/>
      </c>
      <c r="D253" s="111" t="str">
        <f>IF($A253="","",VLOOKUP($A253,'Annex 2 EHV charges'!$A$11:$O$236,7,0))</f>
        <v/>
      </c>
      <c r="E253" s="121" t="str">
        <f>IFERROR(IF(VLOOKUP($A253,'Annex 2 EHV charges'!$A$11:$O$236,8,FALSE)=0,"",VLOOKUP($A253,'Annex 2 EHV charges'!$A$11:$O$236,8,FALSE)),"")</f>
        <v/>
      </c>
      <c r="F253" s="122" t="str">
        <f>IFERROR(IF(VLOOKUP($A253,'Annex 2 EHV charges'!$A$11:$O$236,9,FALSE)=0,"",VLOOKUP($A253,'Annex 2 EHV charges'!$A$11:$O$236,9,FALSE)),"")</f>
        <v/>
      </c>
      <c r="G253" s="118" t="str">
        <f>IFERROR(IF(VLOOKUP($A253,'Annex 2 EHV charges'!$A$11:$O$236,10,FALSE)=0,"",VLOOKUP($A253,'Annex 2 EHV charges'!$A$11:$O$236,10,FALSE)),"")</f>
        <v/>
      </c>
      <c r="H253" s="118" t="str">
        <f>IFERROR(IF(VLOOKUP($A253,'Annex 2 EHV charges'!$A$11:$O$236,10,FALSE)=0,"",VLOOKUP($A253,'Annex 2 EHV charges'!$A$11:$O$236,10,FALSE)),"")</f>
        <v/>
      </c>
    </row>
    <row r="254" spans="1:8" x14ac:dyDescent="0.2">
      <c r="A254" s="111" t="str">
        <f t="array" ref="A254">IFERROR(INDEX('Annex 2 EHV charges'!$A$11:$A$236, MATCH(0, IF(ISBLANK('Annex 2 EHV charges'!$A$11:$A$236),1, COUNTIF(A$10:$A253, 'Annex 2 EHV charges'!$A$11:$A$236)), 0)),"")</f>
        <v/>
      </c>
      <c r="B254" s="111" t="str">
        <f>IF($A254="","",VLOOKUP($A254,'Annex 2 EHV charges'!$A$11:$O$236,2,0))</f>
        <v/>
      </c>
      <c r="C254" s="109" t="str">
        <f>IF($A254="","",VLOOKUP($A254,'Annex 2 EHV charges'!$A$11:$O$236,3,0))</f>
        <v/>
      </c>
      <c r="D254" s="111" t="str">
        <f>IF($A254="","",VLOOKUP($A254,'Annex 2 EHV charges'!$A$11:$O$236,7,0))</f>
        <v/>
      </c>
      <c r="E254" s="121" t="str">
        <f>IFERROR(IF(VLOOKUP($A254,'Annex 2 EHV charges'!$A$11:$O$236,8,FALSE)=0,"",VLOOKUP($A254,'Annex 2 EHV charges'!$A$11:$O$236,8,FALSE)),"")</f>
        <v/>
      </c>
      <c r="F254" s="122" t="str">
        <f>IFERROR(IF(VLOOKUP($A254,'Annex 2 EHV charges'!$A$11:$O$236,9,FALSE)=0,"",VLOOKUP($A254,'Annex 2 EHV charges'!$A$11:$O$236,9,FALSE)),"")</f>
        <v/>
      </c>
      <c r="G254" s="118" t="str">
        <f>IFERROR(IF(VLOOKUP($A254,'Annex 2 EHV charges'!$A$11:$O$236,10,FALSE)=0,"",VLOOKUP($A254,'Annex 2 EHV charges'!$A$11:$O$236,10,FALSE)),"")</f>
        <v/>
      </c>
      <c r="H254" s="118" t="str">
        <f>IFERROR(IF(VLOOKUP($A254,'Annex 2 EHV charges'!$A$11:$O$236,10,FALSE)=0,"",VLOOKUP($A254,'Annex 2 EHV charges'!$A$11:$O$236,10,FALSE)),"")</f>
        <v/>
      </c>
    </row>
    <row r="255" spans="1:8" x14ac:dyDescent="0.2">
      <c r="A255" s="111" t="str">
        <f t="array" ref="A255">IFERROR(INDEX('Annex 2 EHV charges'!$A$11:$A$236, MATCH(0, IF(ISBLANK('Annex 2 EHV charges'!$A$11:$A$236),1, COUNTIF(A$10:$A254, 'Annex 2 EHV charges'!$A$11:$A$236)), 0)),"")</f>
        <v/>
      </c>
      <c r="B255" s="111" t="str">
        <f>IF($A255="","",VLOOKUP($A255,'Annex 2 EHV charges'!$A$11:$O$236,2,0))</f>
        <v/>
      </c>
      <c r="C255" s="109" t="str">
        <f>IF($A255="","",VLOOKUP($A255,'Annex 2 EHV charges'!$A$11:$O$236,3,0))</f>
        <v/>
      </c>
      <c r="D255" s="111" t="str">
        <f>IF($A255="","",VLOOKUP($A255,'Annex 2 EHV charges'!$A$11:$O$236,7,0))</f>
        <v/>
      </c>
      <c r="E255" s="121" t="str">
        <f>IFERROR(IF(VLOOKUP($A255,'Annex 2 EHV charges'!$A$11:$O$236,8,FALSE)=0,"",VLOOKUP($A255,'Annex 2 EHV charges'!$A$11:$O$236,8,FALSE)),"")</f>
        <v/>
      </c>
      <c r="F255" s="122" t="str">
        <f>IFERROR(IF(VLOOKUP($A255,'Annex 2 EHV charges'!$A$11:$O$236,9,FALSE)=0,"",VLOOKUP($A255,'Annex 2 EHV charges'!$A$11:$O$236,9,FALSE)),"")</f>
        <v/>
      </c>
      <c r="G255" s="118" t="str">
        <f>IFERROR(IF(VLOOKUP($A255,'Annex 2 EHV charges'!$A$11:$O$236,10,FALSE)=0,"",VLOOKUP($A255,'Annex 2 EHV charges'!$A$11:$O$236,10,FALSE)),"")</f>
        <v/>
      </c>
      <c r="H255" s="118" t="str">
        <f>IFERROR(IF(VLOOKUP($A255,'Annex 2 EHV charges'!$A$11:$O$236,10,FALSE)=0,"",VLOOKUP($A255,'Annex 2 EHV charges'!$A$11:$O$236,10,FALSE)),"")</f>
        <v/>
      </c>
    </row>
    <row r="256" spans="1:8" x14ac:dyDescent="0.2">
      <c r="A256" s="111" t="str">
        <f t="array" ref="A256">IFERROR(INDEX('Annex 2 EHV charges'!$A$11:$A$236, MATCH(0, IF(ISBLANK('Annex 2 EHV charges'!$A$11:$A$236),1, COUNTIF(A$10:$A255, 'Annex 2 EHV charges'!$A$11:$A$236)), 0)),"")</f>
        <v/>
      </c>
      <c r="B256" s="111" t="str">
        <f>IF($A256="","",VLOOKUP($A256,'Annex 2 EHV charges'!$A$11:$O$236,2,0))</f>
        <v/>
      </c>
      <c r="C256" s="109" t="str">
        <f>IF($A256="","",VLOOKUP($A256,'Annex 2 EHV charges'!$A$11:$O$236,3,0))</f>
        <v/>
      </c>
      <c r="D256" s="111" t="str">
        <f>IF($A256="","",VLOOKUP($A256,'Annex 2 EHV charges'!$A$11:$O$236,7,0))</f>
        <v/>
      </c>
      <c r="E256" s="121" t="str">
        <f>IFERROR(IF(VLOOKUP($A256,'Annex 2 EHV charges'!$A$11:$O$236,8,FALSE)=0,"",VLOOKUP($A256,'Annex 2 EHV charges'!$A$11:$O$236,8,FALSE)),"")</f>
        <v/>
      </c>
      <c r="F256" s="122" t="str">
        <f>IFERROR(IF(VLOOKUP($A256,'Annex 2 EHV charges'!$A$11:$O$236,9,FALSE)=0,"",VLOOKUP($A256,'Annex 2 EHV charges'!$A$11:$O$236,9,FALSE)),"")</f>
        <v/>
      </c>
      <c r="G256" s="118" t="str">
        <f>IFERROR(IF(VLOOKUP($A256,'Annex 2 EHV charges'!$A$11:$O$236,10,FALSE)=0,"",VLOOKUP($A256,'Annex 2 EHV charges'!$A$11:$O$236,10,FALSE)),"")</f>
        <v/>
      </c>
      <c r="H256" s="118" t="str">
        <f>IFERROR(IF(VLOOKUP($A256,'Annex 2 EHV charges'!$A$11:$O$236,10,FALSE)=0,"",VLOOKUP($A256,'Annex 2 EHV charges'!$A$11:$O$236,10,FALSE)),"")</f>
        <v/>
      </c>
    </row>
    <row r="257" spans="1:8" x14ac:dyDescent="0.2">
      <c r="A257" s="111" t="str">
        <f t="array" ref="A257">IFERROR(INDEX('Annex 2 EHV charges'!$A$11:$A$236, MATCH(0, IF(ISBLANK('Annex 2 EHV charges'!$A$11:$A$236),1, COUNTIF(A$10:$A256, 'Annex 2 EHV charges'!$A$11:$A$236)), 0)),"")</f>
        <v/>
      </c>
      <c r="B257" s="111" t="str">
        <f>IF($A257="","",VLOOKUP($A257,'Annex 2 EHV charges'!$A$11:$O$236,2,0))</f>
        <v/>
      </c>
      <c r="C257" s="109" t="str">
        <f>IF($A257="","",VLOOKUP($A257,'Annex 2 EHV charges'!$A$11:$O$236,3,0))</f>
        <v/>
      </c>
      <c r="D257" s="111" t="str">
        <f>IF($A257="","",VLOOKUP($A257,'Annex 2 EHV charges'!$A$11:$O$236,7,0))</f>
        <v/>
      </c>
      <c r="E257" s="121" t="str">
        <f>IFERROR(IF(VLOOKUP($A257,'Annex 2 EHV charges'!$A$11:$O$236,8,FALSE)=0,"",VLOOKUP($A257,'Annex 2 EHV charges'!$A$11:$O$236,8,FALSE)),"")</f>
        <v/>
      </c>
      <c r="F257" s="122" t="str">
        <f>IFERROR(IF(VLOOKUP($A257,'Annex 2 EHV charges'!$A$11:$O$236,9,FALSE)=0,"",VLOOKUP($A257,'Annex 2 EHV charges'!$A$11:$O$236,9,FALSE)),"")</f>
        <v/>
      </c>
      <c r="G257" s="118" t="str">
        <f>IFERROR(IF(VLOOKUP($A257,'Annex 2 EHV charges'!$A$11:$O$236,10,FALSE)=0,"",VLOOKUP($A257,'Annex 2 EHV charges'!$A$11:$O$236,10,FALSE)),"")</f>
        <v/>
      </c>
      <c r="H257" s="118" t="str">
        <f>IFERROR(IF(VLOOKUP($A257,'Annex 2 EHV charges'!$A$11:$O$236,10,FALSE)=0,"",VLOOKUP($A257,'Annex 2 EHV charges'!$A$11:$O$236,10,FALSE)),"")</f>
        <v/>
      </c>
    </row>
  </sheetData>
  <mergeCells count="7">
    <mergeCell ref="A7:C7"/>
    <mergeCell ref="A8:C8"/>
    <mergeCell ref="A2:H2"/>
    <mergeCell ref="A1:H1"/>
    <mergeCell ref="A4:D4"/>
    <mergeCell ref="A5:C5"/>
    <mergeCell ref="A6:C6"/>
  </mergeCells>
  <pageMargins left="0.39370078740157483" right="0.35433070866141736" top="0.86614173228346458" bottom="0.74803149606299213" header="0.27559055118110237" footer="0.31496062992125984"/>
  <pageSetup paperSize="9" scale="92"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1"/>
  <sheetViews>
    <sheetView tabSelected="1" zoomScaleNormal="100" zoomScaleSheetLayoutView="100" workbookViewId="0">
      <selection activeCell="D20" sqref="D20"/>
    </sheetView>
  </sheetViews>
  <sheetFormatPr defaultRowHeight="12.75" x14ac:dyDescent="0.2"/>
  <cols>
    <col min="1" max="1" width="14.7109375" style="101" customWidth="1"/>
    <col min="2" max="2" width="13.42578125" style="101" customWidth="1"/>
    <col min="3" max="3" width="14.7109375" style="113" customWidth="1"/>
    <col min="4" max="4" width="50.7109375" style="113" customWidth="1"/>
    <col min="5" max="5" width="14.7109375" style="114" customWidth="1"/>
    <col min="6" max="7" width="14.7109375" style="115" customWidth="1"/>
    <col min="8" max="8" width="14.7109375" style="101" customWidth="1"/>
    <col min="9" max="9" width="15.5703125" style="101" customWidth="1"/>
    <col min="10" max="16384" width="9.140625" style="101"/>
  </cols>
  <sheetData>
    <row r="1" spans="1:15" ht="66.75" customHeight="1" x14ac:dyDescent="0.2">
      <c r="A1" s="216" t="s">
        <v>516</v>
      </c>
      <c r="B1" s="216"/>
      <c r="C1" s="216"/>
      <c r="D1" s="216"/>
      <c r="E1" s="216"/>
      <c r="F1" s="216"/>
      <c r="G1" s="216"/>
      <c r="H1" s="216"/>
    </row>
    <row r="2" spans="1:15" s="102" customFormat="1" ht="25.5" customHeight="1" x14ac:dyDescent="0.2">
      <c r="A2" s="223" t="str">
        <f>Overview!B4&amp; " - Effective from "&amp;Overview!D4&amp;" - "&amp;Overview!E4&amp;" EDCM export charges"</f>
        <v>Western Power Distribution (South West) plc - Effective from 1 April 2014 - Final EDCM export charges</v>
      </c>
      <c r="B2" s="224"/>
      <c r="C2" s="224"/>
      <c r="D2" s="224"/>
      <c r="E2" s="224"/>
      <c r="F2" s="224"/>
      <c r="G2" s="224"/>
      <c r="H2" s="225"/>
    </row>
    <row r="3" spans="1:15" s="150" customFormat="1" ht="9" customHeight="1" x14ac:dyDescent="0.2">
      <c r="A3" s="159"/>
      <c r="B3" s="159"/>
      <c r="C3" s="159"/>
      <c r="D3" s="156"/>
      <c r="E3" s="158"/>
      <c r="F3" s="158"/>
      <c r="G3" s="147"/>
      <c r="H3" s="147"/>
      <c r="I3" s="147"/>
      <c r="J3" s="147"/>
      <c r="K3" s="147"/>
      <c r="L3" s="147"/>
      <c r="M3" s="147"/>
      <c r="N3" s="147"/>
      <c r="O3" s="147"/>
    </row>
    <row r="4" spans="1:15" s="150" customFormat="1" ht="18" x14ac:dyDescent="0.2">
      <c r="A4" s="223" t="s">
        <v>592</v>
      </c>
      <c r="B4" s="224"/>
      <c r="C4" s="224"/>
      <c r="D4" s="225"/>
      <c r="E4" s="147"/>
      <c r="F4" s="147"/>
      <c r="G4" s="147"/>
      <c r="H4" s="147"/>
      <c r="I4" s="147"/>
      <c r="J4" s="147"/>
      <c r="K4" s="147"/>
      <c r="L4" s="147"/>
    </row>
    <row r="5" spans="1:15" s="150" customFormat="1" ht="18" x14ac:dyDescent="0.2">
      <c r="A5" s="202" t="s">
        <v>84</v>
      </c>
      <c r="B5" s="226"/>
      <c r="C5" s="203"/>
      <c r="D5" s="143" t="s">
        <v>586</v>
      </c>
      <c r="E5" s="147"/>
      <c r="F5" s="147"/>
      <c r="G5" s="147"/>
      <c r="H5" s="147"/>
      <c r="I5" s="147"/>
      <c r="J5" s="147"/>
      <c r="K5" s="147"/>
      <c r="L5" s="147"/>
      <c r="M5" s="147"/>
    </row>
    <row r="6" spans="1:15" s="150" customFormat="1" ht="27.75" customHeight="1" x14ac:dyDescent="0.2">
      <c r="A6" s="204" t="s">
        <v>1093</v>
      </c>
      <c r="B6" s="204"/>
      <c r="C6" s="204"/>
      <c r="D6" s="165" t="s">
        <v>1094</v>
      </c>
      <c r="E6" s="147"/>
      <c r="F6" s="147"/>
      <c r="G6" s="147"/>
      <c r="H6" s="147"/>
      <c r="I6" s="147"/>
      <c r="J6" s="147"/>
      <c r="K6" s="147"/>
      <c r="L6" s="147"/>
      <c r="M6" s="147"/>
    </row>
    <row r="7" spans="1:15" s="150" customFormat="1" ht="18" x14ac:dyDescent="0.2">
      <c r="A7" s="204" t="s">
        <v>85</v>
      </c>
      <c r="B7" s="204"/>
      <c r="C7" s="204"/>
      <c r="D7" s="165" t="s">
        <v>86</v>
      </c>
      <c r="E7" s="147"/>
      <c r="F7" s="147"/>
      <c r="G7" s="147"/>
      <c r="H7" s="147"/>
      <c r="I7" s="147"/>
      <c r="J7" s="147"/>
      <c r="K7" s="147"/>
      <c r="L7" s="147"/>
      <c r="M7" s="147"/>
    </row>
    <row r="8" spans="1:15" s="150" customFormat="1" ht="18" x14ac:dyDescent="0.2">
      <c r="A8" s="222"/>
      <c r="B8" s="222"/>
      <c r="C8" s="222"/>
      <c r="D8" s="187"/>
      <c r="E8" s="147"/>
      <c r="F8" s="147"/>
      <c r="G8" s="147"/>
      <c r="H8" s="147"/>
      <c r="I8" s="147"/>
      <c r="J8" s="147"/>
      <c r="K8" s="147"/>
      <c r="L8" s="147"/>
      <c r="M8" s="147"/>
    </row>
    <row r="9" spans="1:15" s="150" customFormat="1" ht="18" x14ac:dyDescent="0.2">
      <c r="A9" s="159"/>
      <c r="B9" s="159"/>
      <c r="C9" s="159"/>
      <c r="D9" s="156"/>
      <c r="E9" s="156"/>
      <c r="F9" s="156"/>
      <c r="G9" s="157"/>
      <c r="H9" s="157"/>
      <c r="I9" s="147"/>
      <c r="J9" s="147"/>
      <c r="K9" s="147"/>
      <c r="L9" s="147"/>
      <c r="M9" s="147"/>
      <c r="N9" s="147"/>
      <c r="O9" s="147"/>
    </row>
    <row r="10" spans="1:15" ht="55.5" customHeight="1" x14ac:dyDescent="0.2">
      <c r="A10" s="103" t="s">
        <v>572</v>
      </c>
      <c r="B10" s="104" t="s">
        <v>513</v>
      </c>
      <c r="C10" s="103" t="s">
        <v>515</v>
      </c>
      <c r="D10" s="105" t="s">
        <v>213</v>
      </c>
      <c r="E10" s="105" t="s">
        <v>594</v>
      </c>
      <c r="F10" s="105" t="s">
        <v>579</v>
      </c>
      <c r="G10" s="105" t="s">
        <v>580</v>
      </c>
      <c r="H10" s="105" t="s">
        <v>582</v>
      </c>
    </row>
    <row r="11" spans="1:15" x14ac:dyDescent="0.2">
      <c r="A11" s="109">
        <f t="array" ref="A11">IFERROR(INDEX('Annex 2 EHV charges'!$D$11:$D$236, MATCH(0, IF(ISBLANK('Annex 2 EHV charges'!$D$11:$D$236),1, COUNTIF(A$10:$A10, 'Annex 2 EHV charges'!$D$11:$D$236)), 0)),"")</f>
        <v>371</v>
      </c>
      <c r="B11" s="111">
        <f>IF($A11="","",VLOOKUP($A11,'Annex 2 EHV charges'!$D$11:$O$236,2,0))</f>
        <v>371</v>
      </c>
      <c r="C11" s="109" t="str">
        <f>IF($A11="","",VLOOKUP($A11,'Annex 2 EHV charges'!$D$11:$O$236,3,0))</f>
        <v>2200042283821</v>
      </c>
      <c r="D11" s="111" t="str">
        <f>IF($A11="","",VLOOKUP($A11,'Annex 2 EHV charges'!$D$11:$O$236,4,0))</f>
        <v>Tregarrick Farm PV</v>
      </c>
      <c r="E11" s="123" t="str">
        <f>IFERROR(IF(VLOOKUP($A11,'Annex 2 EHV charges'!$D$11:$O$236,9,FALSE)=0,"",VLOOKUP($A11,'Annex 2 EHV charges'!$D$11:$O$236,9,FALSE)),"")</f>
        <v/>
      </c>
      <c r="F11" s="124">
        <f>IFERROR(IF(VLOOKUP($A11,'Annex 2 EHV charges'!$D$11:$O$236,10,FALSE)=0,"",VLOOKUP($A11,'Annex 2 EHV charges'!$D$11:$O$236,10,FALSE)),"")</f>
        <v>341.99</v>
      </c>
      <c r="G11" s="125">
        <f>IFERROR(IF(VLOOKUP($A11,'Annex 2 EHV charges'!$D$11:$O$236,11,FALSE)=0,"",VLOOKUP($A11,'Annex 2 EHV charges'!$D$11:$O$236,11,FALSE)),"")</f>
        <v>0.06</v>
      </c>
      <c r="H11" s="125">
        <f>IFERROR(IF(VLOOKUP($A11,'Annex 2 EHV charges'!$D$11:$O$236,12,FALSE)=0,"",VLOOKUP($A11,'Annex 2 EHV charges'!$D$11:$O$236,12,FALSE)),"")</f>
        <v>0.06</v>
      </c>
    </row>
    <row r="12" spans="1:15" x14ac:dyDescent="0.2">
      <c r="A12" s="109">
        <f t="array" ref="A12">IFERROR(INDEX('Annex 2 EHV charges'!$D$11:$D$236, MATCH(0, IF(ISBLANK('Annex 2 EHV charges'!$D$11:$D$236),1, COUNTIF(A$10:$A11, 'Annex 2 EHV charges'!$D$11:$D$236)), 0)),"")</f>
        <v>372</v>
      </c>
      <c r="B12" s="111">
        <f>IF($A12="","",VLOOKUP($A12,'Annex 2 EHV charges'!$D$11:$O$236,2,0))</f>
        <v>372</v>
      </c>
      <c r="C12" s="109" t="str">
        <f>IF($A12="","",VLOOKUP($A12,'Annex 2 EHV charges'!$D$11:$O$236,3,0))</f>
        <v>2200042285624</v>
      </c>
      <c r="D12" s="111" t="str">
        <f>IF($A12="","",VLOOKUP($A12,'Annex 2 EHV charges'!$D$11:$O$236,4,0))</f>
        <v>Freathy Solar Park</v>
      </c>
      <c r="E12" s="123" t="str">
        <f>IFERROR(IF(VLOOKUP($A12,'Annex 2 EHV charges'!$D$11:$O$236,9,FALSE)=0,"",VLOOKUP($A12,'Annex 2 EHV charges'!$D$11:$O$236,9,FALSE)),"")</f>
        <v/>
      </c>
      <c r="F12" s="124">
        <f>IFERROR(IF(VLOOKUP($A12,'Annex 2 EHV charges'!$D$11:$O$236,10,FALSE)=0,"",VLOOKUP($A12,'Annex 2 EHV charges'!$D$11:$O$236,10,FALSE)),"")</f>
        <v>861.77</v>
      </c>
      <c r="G12" s="125">
        <f>IFERROR(IF(VLOOKUP($A12,'Annex 2 EHV charges'!$D$11:$O$236,11,FALSE)=0,"",VLOOKUP($A12,'Annex 2 EHV charges'!$D$11:$O$236,11,FALSE)),"")</f>
        <v>0.06</v>
      </c>
      <c r="H12" s="125">
        <f>IFERROR(IF(VLOOKUP($A12,'Annex 2 EHV charges'!$D$11:$O$236,12,FALSE)=0,"",VLOOKUP($A12,'Annex 2 EHV charges'!$D$11:$O$236,12,FALSE)),"")</f>
        <v>0.06</v>
      </c>
    </row>
    <row r="13" spans="1:15" x14ac:dyDescent="0.2">
      <c r="A13" s="109">
        <f t="array" ref="A13">IFERROR(INDEX('Annex 2 EHV charges'!$D$11:$D$236, MATCH(0, IF(ISBLANK('Annex 2 EHV charges'!$D$11:$D$236),1, COUNTIF(A$10:$A12, 'Annex 2 EHV charges'!$D$11:$D$236)), 0)),"")</f>
        <v>373</v>
      </c>
      <c r="B13" s="111">
        <f>IF($A13="","",VLOOKUP($A13,'Annex 2 EHV charges'!$D$11:$O$236,2,0))</f>
        <v>373</v>
      </c>
      <c r="C13" s="109" t="str">
        <f>IF($A13="","",VLOOKUP($A13,'Annex 2 EHV charges'!$D$11:$O$236,3,0))</f>
        <v>2200042291229</v>
      </c>
      <c r="D13" s="111" t="str">
        <f>IF($A13="","",VLOOKUP($A13,'Annex 2 EHV charges'!$D$11:$O$236,4,0))</f>
        <v>Till House</v>
      </c>
      <c r="E13" s="123" t="str">
        <f>IFERROR(IF(VLOOKUP($A13,'Annex 2 EHV charges'!$D$11:$O$236,9,FALSE)=0,"",VLOOKUP($A13,'Annex 2 EHV charges'!$D$11:$O$236,9,FALSE)),"")</f>
        <v/>
      </c>
      <c r="F13" s="124">
        <f>IFERROR(IF(VLOOKUP($A13,'Annex 2 EHV charges'!$D$11:$O$236,10,FALSE)=0,"",VLOOKUP($A13,'Annex 2 EHV charges'!$D$11:$O$236,10,FALSE)),"")</f>
        <v>582.48</v>
      </c>
      <c r="G13" s="125">
        <f>IFERROR(IF(VLOOKUP($A13,'Annex 2 EHV charges'!$D$11:$O$236,11,FALSE)=0,"",VLOOKUP($A13,'Annex 2 EHV charges'!$D$11:$O$236,11,FALSE)),"")</f>
        <v>0.06</v>
      </c>
      <c r="H13" s="125">
        <f>IFERROR(IF(VLOOKUP($A13,'Annex 2 EHV charges'!$D$11:$O$236,12,FALSE)=0,"",VLOOKUP($A13,'Annex 2 EHV charges'!$D$11:$O$236,12,FALSE)),"")</f>
        <v>0.06</v>
      </c>
    </row>
    <row r="14" spans="1:15" x14ac:dyDescent="0.2">
      <c r="A14" s="109">
        <f t="array" ref="A14">IFERROR(INDEX('Annex 2 EHV charges'!$D$11:$D$236, MATCH(0, IF(ISBLANK('Annex 2 EHV charges'!$D$11:$D$236),1, COUNTIF(A$10:$A13, 'Annex 2 EHV charges'!$D$11:$D$236)), 0)),"")</f>
        <v>375</v>
      </c>
      <c r="B14" s="111">
        <f>IF($A14="","",VLOOKUP($A14,'Annex 2 EHV charges'!$D$11:$O$236,2,0))</f>
        <v>375</v>
      </c>
      <c r="C14" s="109" t="str">
        <f>IF($A14="","",VLOOKUP($A14,'Annex 2 EHV charges'!$D$11:$O$236,3,0))</f>
        <v>2200042305485</v>
      </c>
      <c r="D14" s="111" t="str">
        <f>IF($A14="","",VLOOKUP($A14,'Annex 2 EHV charges'!$D$11:$O$236,4,0))</f>
        <v>Culmhead</v>
      </c>
      <c r="E14" s="123" t="str">
        <f>IFERROR(IF(VLOOKUP($A14,'Annex 2 EHV charges'!$D$11:$O$236,9,FALSE)=0,"",VLOOKUP($A14,'Annex 2 EHV charges'!$D$11:$O$236,9,FALSE)),"")</f>
        <v/>
      </c>
      <c r="F14" s="124">
        <f>IFERROR(IF(VLOOKUP($A14,'Annex 2 EHV charges'!$D$11:$O$236,10,FALSE)=0,"",VLOOKUP($A14,'Annex 2 EHV charges'!$D$11:$O$236,10,FALSE)),"")</f>
        <v>885.89</v>
      </c>
      <c r="G14" s="125">
        <f>IFERROR(IF(VLOOKUP($A14,'Annex 2 EHV charges'!$D$11:$O$236,11,FALSE)=0,"",VLOOKUP($A14,'Annex 2 EHV charges'!$D$11:$O$236,11,FALSE)),"")</f>
        <v>0.06</v>
      </c>
      <c r="H14" s="125">
        <f>IFERROR(IF(VLOOKUP($A14,'Annex 2 EHV charges'!$D$11:$O$236,12,FALSE)=0,"",VLOOKUP($A14,'Annex 2 EHV charges'!$D$11:$O$236,12,FALSE)),"")</f>
        <v>0.06</v>
      </c>
    </row>
    <row r="15" spans="1:15" x14ac:dyDescent="0.2">
      <c r="A15" s="109">
        <f t="array" ref="A15">IFERROR(INDEX('Annex 2 EHV charges'!$D$11:$D$236, MATCH(0, IF(ISBLANK('Annex 2 EHV charges'!$D$11:$D$236),1, COUNTIF(A$10:$A14, 'Annex 2 EHV charges'!$D$11:$D$236)), 0)),"")</f>
        <v>376</v>
      </c>
      <c r="B15" s="111">
        <f>IF($A15="","",VLOOKUP($A15,'Annex 2 EHV charges'!$D$11:$O$236,2,0))</f>
        <v>376</v>
      </c>
      <c r="C15" s="109" t="str">
        <f>IF($A15="","",VLOOKUP($A15,'Annex 2 EHV charges'!$D$11:$O$236,3,0))</f>
        <v>2200042308040</v>
      </c>
      <c r="D15" s="111" t="str">
        <f>IF($A15="","",VLOOKUP($A15,'Annex 2 EHV charges'!$D$11:$O$236,4,0))</f>
        <v>Whitchurch Farm PV</v>
      </c>
      <c r="E15" s="123" t="str">
        <f>IFERROR(IF(VLOOKUP($A15,'Annex 2 EHV charges'!$D$11:$O$236,9,FALSE)=0,"",VLOOKUP($A15,'Annex 2 EHV charges'!$D$11:$O$236,9,FALSE)),"")</f>
        <v/>
      </c>
      <c r="F15" s="124">
        <f>IFERROR(IF(VLOOKUP($A15,'Annex 2 EHV charges'!$D$11:$O$236,10,FALSE)=0,"",VLOOKUP($A15,'Annex 2 EHV charges'!$D$11:$O$236,10,FALSE)),"")</f>
        <v>468.21</v>
      </c>
      <c r="G15" s="125">
        <f>IFERROR(IF(VLOOKUP($A15,'Annex 2 EHV charges'!$D$11:$O$236,11,FALSE)=0,"",VLOOKUP($A15,'Annex 2 EHV charges'!$D$11:$O$236,11,FALSE)),"")</f>
        <v>0.06</v>
      </c>
      <c r="H15" s="125">
        <f>IFERROR(IF(VLOOKUP($A15,'Annex 2 EHV charges'!$D$11:$O$236,12,FALSE)=0,"",VLOOKUP($A15,'Annex 2 EHV charges'!$D$11:$O$236,12,FALSE)),"")</f>
        <v>0.06</v>
      </c>
    </row>
    <row r="16" spans="1:15" x14ac:dyDescent="0.2">
      <c r="A16" s="109">
        <f t="array" ref="A16">IFERROR(INDEX('Annex 2 EHV charges'!$D$11:$D$236, MATCH(0, IF(ISBLANK('Annex 2 EHV charges'!$D$11:$D$236),1, COUNTIF(A$10:$A15, 'Annex 2 EHV charges'!$D$11:$D$236)), 0)),"")</f>
        <v>377</v>
      </c>
      <c r="B16" s="111">
        <f>IF($A16="","",VLOOKUP($A16,'Annex 2 EHV charges'!$D$11:$O$236,2,0))</f>
        <v>377</v>
      </c>
      <c r="C16" s="109" t="str">
        <f>IF($A16="","",VLOOKUP($A16,'Annex 2 EHV charges'!$D$11:$O$236,3,0))</f>
        <v>2200042312881</v>
      </c>
      <c r="D16" s="111" t="str">
        <f>IF($A16="","",VLOOKUP($A16,'Annex 2 EHV charges'!$D$11:$O$236,4,0))</f>
        <v>Kingsland Barton</v>
      </c>
      <c r="E16" s="123" t="str">
        <f>IFERROR(IF(VLOOKUP($A16,'Annex 2 EHV charges'!$D$11:$O$236,9,FALSE)=0,"",VLOOKUP($A16,'Annex 2 EHV charges'!$D$11:$O$236,9,FALSE)),"")</f>
        <v/>
      </c>
      <c r="F16" s="124">
        <f>IFERROR(IF(VLOOKUP($A16,'Annex 2 EHV charges'!$D$11:$O$236,10,FALSE)=0,"",VLOOKUP($A16,'Annex 2 EHV charges'!$D$11:$O$236,10,FALSE)),"")</f>
        <v>333.89</v>
      </c>
      <c r="G16" s="125">
        <f>IFERROR(IF(VLOOKUP($A16,'Annex 2 EHV charges'!$D$11:$O$236,11,FALSE)=0,"",VLOOKUP($A16,'Annex 2 EHV charges'!$D$11:$O$236,11,FALSE)),"")</f>
        <v>0.06</v>
      </c>
      <c r="H16" s="125">
        <f>IFERROR(IF(VLOOKUP($A16,'Annex 2 EHV charges'!$D$11:$O$236,12,FALSE)=0,"",VLOOKUP($A16,'Annex 2 EHV charges'!$D$11:$O$236,12,FALSE)),"")</f>
        <v>0.06</v>
      </c>
    </row>
    <row r="17" spans="1:8" x14ac:dyDescent="0.2">
      <c r="A17" s="109">
        <f t="array" ref="A17">IFERROR(INDEX('Annex 2 EHV charges'!$D$11:$D$236, MATCH(0, IF(ISBLANK('Annex 2 EHV charges'!$D$11:$D$236),1, COUNTIF(A$10:$A16, 'Annex 2 EHV charges'!$D$11:$D$236)), 0)),"")</f>
        <v>378</v>
      </c>
      <c r="B17" s="111">
        <f>IF($A17="","",VLOOKUP($A17,'Annex 2 EHV charges'!$D$11:$O$236,2,0))</f>
        <v>378</v>
      </c>
      <c r="C17" s="109" t="str">
        <f>IF($A17="","",VLOOKUP($A17,'Annex 2 EHV charges'!$D$11:$O$236,3,0))</f>
        <v>2200042314995</v>
      </c>
      <c r="D17" s="111" t="str">
        <f>IF($A17="","",VLOOKUP($A17,'Annex 2 EHV charges'!$D$11:$O$236,4,0))</f>
        <v>Mendip Solar PV Farm</v>
      </c>
      <c r="E17" s="123" t="str">
        <f>IFERROR(IF(VLOOKUP($A17,'Annex 2 EHV charges'!$D$11:$O$236,9,FALSE)=0,"",VLOOKUP($A17,'Annex 2 EHV charges'!$D$11:$O$236,9,FALSE)),"")</f>
        <v/>
      </c>
      <c r="F17" s="124">
        <f>IFERROR(IF(VLOOKUP($A17,'Annex 2 EHV charges'!$D$11:$O$236,10,FALSE)=0,"",VLOOKUP($A17,'Annex 2 EHV charges'!$D$11:$O$236,10,FALSE)),"")</f>
        <v>334.37</v>
      </c>
      <c r="G17" s="125">
        <f>IFERROR(IF(VLOOKUP($A17,'Annex 2 EHV charges'!$D$11:$O$236,11,FALSE)=0,"",VLOOKUP($A17,'Annex 2 EHV charges'!$D$11:$O$236,11,FALSE)),"")</f>
        <v>0.06</v>
      </c>
      <c r="H17" s="125">
        <f>IFERROR(IF(VLOOKUP($A17,'Annex 2 EHV charges'!$D$11:$O$236,12,FALSE)=0,"",VLOOKUP($A17,'Annex 2 EHV charges'!$D$11:$O$236,12,FALSE)),"")</f>
        <v>0.06</v>
      </c>
    </row>
    <row r="18" spans="1:8" x14ac:dyDescent="0.2">
      <c r="A18" s="109">
        <f t="array" ref="A18">IFERROR(INDEX('Annex 2 EHV charges'!$D$11:$D$236, MATCH(0, IF(ISBLANK('Annex 2 EHV charges'!$D$11:$D$236),1, COUNTIF(A$10:$A17, 'Annex 2 EHV charges'!$D$11:$D$236)), 0)),"")</f>
        <v>379</v>
      </c>
      <c r="B18" s="111">
        <f>IF($A18="","",VLOOKUP($A18,'Annex 2 EHV charges'!$D$11:$O$236,2,0))</f>
        <v>379</v>
      </c>
      <c r="C18" s="109" t="str">
        <f>IF($A18="","",VLOOKUP($A18,'Annex 2 EHV charges'!$D$11:$O$236,3,0))</f>
        <v>2200042315749</v>
      </c>
      <c r="D18" s="111" t="str">
        <f>IF($A18="","",VLOOKUP($A18,'Annex 2 EHV charges'!$D$11:$O$236,4,0))</f>
        <v>St Stephen PV</v>
      </c>
      <c r="E18" s="123" t="str">
        <f>IFERROR(IF(VLOOKUP($A18,'Annex 2 EHV charges'!$D$11:$O$236,9,FALSE)=0,"",VLOOKUP($A18,'Annex 2 EHV charges'!$D$11:$O$236,9,FALSE)),"")</f>
        <v/>
      </c>
      <c r="F18" s="124">
        <f>IFERROR(IF(VLOOKUP($A18,'Annex 2 EHV charges'!$D$11:$O$236,10,FALSE)=0,"",VLOOKUP($A18,'Annex 2 EHV charges'!$D$11:$O$236,10,FALSE)),"")</f>
        <v>563.09</v>
      </c>
      <c r="G18" s="125">
        <f>IFERROR(IF(VLOOKUP($A18,'Annex 2 EHV charges'!$D$11:$O$236,11,FALSE)=0,"",VLOOKUP($A18,'Annex 2 EHV charges'!$D$11:$O$236,11,FALSE)),"")</f>
        <v>0.06</v>
      </c>
      <c r="H18" s="125">
        <f>IFERROR(IF(VLOOKUP($A18,'Annex 2 EHV charges'!$D$11:$O$236,12,FALSE)=0,"",VLOOKUP($A18,'Annex 2 EHV charges'!$D$11:$O$236,12,FALSE)),"")</f>
        <v>0.06</v>
      </c>
    </row>
    <row r="19" spans="1:8" x14ac:dyDescent="0.2">
      <c r="A19" s="109">
        <f t="array" ref="A19">IFERROR(INDEX('Annex 2 EHV charges'!$D$11:$D$236, MATCH(0, IF(ISBLANK('Annex 2 EHV charges'!$D$11:$D$236),1, COUNTIF(A$10:$A18, 'Annex 2 EHV charges'!$D$11:$D$236)), 0)),"")</f>
        <v>380</v>
      </c>
      <c r="B19" s="111">
        <f>IF($A19="","",VLOOKUP($A19,'Annex 2 EHV charges'!$D$11:$O$236,2,0))</f>
        <v>380</v>
      </c>
      <c r="C19" s="109" t="str">
        <f>IF($A19="","",VLOOKUP($A19,'Annex 2 EHV charges'!$D$11:$O$236,3,0))</f>
        <v>2200042315785</v>
      </c>
      <c r="D19" s="111" t="str">
        <f>IF($A19="","",VLOOKUP($A19,'Annex 2 EHV charges'!$D$11:$O$236,4,0))</f>
        <v>Trewidland farm PV</v>
      </c>
      <c r="E19" s="123" t="str">
        <f>IFERROR(IF(VLOOKUP($A19,'Annex 2 EHV charges'!$D$11:$O$236,9,FALSE)=0,"",VLOOKUP($A19,'Annex 2 EHV charges'!$D$11:$O$236,9,FALSE)),"")</f>
        <v/>
      </c>
      <c r="F19" s="124">
        <f>IFERROR(IF(VLOOKUP($A19,'Annex 2 EHV charges'!$D$11:$O$236,10,FALSE)=0,"",VLOOKUP($A19,'Annex 2 EHV charges'!$D$11:$O$236,10,FALSE)),"")</f>
        <v>697.78</v>
      </c>
      <c r="G19" s="125">
        <f>IFERROR(IF(VLOOKUP($A19,'Annex 2 EHV charges'!$D$11:$O$236,11,FALSE)=0,"",VLOOKUP($A19,'Annex 2 EHV charges'!$D$11:$O$236,11,FALSE)),"")</f>
        <v>0.06</v>
      </c>
      <c r="H19" s="125">
        <f>IFERROR(IF(VLOOKUP($A19,'Annex 2 EHV charges'!$D$11:$O$236,12,FALSE)=0,"",VLOOKUP($A19,'Annex 2 EHV charges'!$D$11:$O$236,12,FALSE)),"")</f>
        <v>0.06</v>
      </c>
    </row>
    <row r="20" spans="1:8" x14ac:dyDescent="0.2">
      <c r="A20" s="109">
        <f t="array" ref="A20">IFERROR(INDEX('Annex 2 EHV charges'!$D$11:$D$236, MATCH(0, IF(ISBLANK('Annex 2 EHV charges'!$D$11:$D$236),1, COUNTIF(A$10:$A19, 'Annex 2 EHV charges'!$D$11:$D$236)), 0)),"")</f>
        <v>381</v>
      </c>
      <c r="B20" s="111">
        <f>IF($A20="","",VLOOKUP($A20,'Annex 2 EHV charges'!$D$11:$O$236,2,0))</f>
        <v>381</v>
      </c>
      <c r="C20" s="109" t="str">
        <f>IF($A20="","",VLOOKUP($A20,'Annex 2 EHV charges'!$D$11:$O$236,3,0))</f>
        <v>2200042316789</v>
      </c>
      <c r="D20" s="111" t="str">
        <f>IF($A20="","",VLOOKUP($A20,'Annex 2 EHV charges'!$D$11:$O$236,4,0))</f>
        <v>Watchfield Lawn</v>
      </c>
      <c r="E20" s="123" t="str">
        <f>IFERROR(IF(VLOOKUP($A20,'Annex 2 EHV charges'!$D$11:$O$236,9,FALSE)=0,"",VLOOKUP($A20,'Annex 2 EHV charges'!$D$11:$O$236,9,FALSE)),"")</f>
        <v/>
      </c>
      <c r="F20" s="124">
        <f>IFERROR(IF(VLOOKUP($A20,'Annex 2 EHV charges'!$D$11:$O$236,10,FALSE)=0,"",VLOOKUP($A20,'Annex 2 EHV charges'!$D$11:$O$236,10,FALSE)),"")</f>
        <v>315.08</v>
      </c>
      <c r="G20" s="125">
        <f>IFERROR(IF(VLOOKUP($A20,'Annex 2 EHV charges'!$D$11:$O$236,11,FALSE)=0,"",VLOOKUP($A20,'Annex 2 EHV charges'!$D$11:$O$236,11,FALSE)),"")</f>
        <v>0.06</v>
      </c>
      <c r="H20" s="125">
        <f>IFERROR(IF(VLOOKUP($A20,'Annex 2 EHV charges'!$D$11:$O$236,12,FALSE)=0,"",VLOOKUP($A20,'Annex 2 EHV charges'!$D$11:$O$236,12,FALSE)),"")</f>
        <v>0.06</v>
      </c>
    </row>
    <row r="21" spans="1:8" x14ac:dyDescent="0.2">
      <c r="A21" s="109">
        <f t="array" ref="A21">IFERROR(INDEX('Annex 2 EHV charges'!$D$11:$D$236, MATCH(0, IF(ISBLANK('Annex 2 EHV charges'!$D$11:$D$236),1, COUNTIF(A$10:$A20, 'Annex 2 EHV charges'!$D$11:$D$236)), 0)),"")</f>
        <v>382</v>
      </c>
      <c r="B21" s="111">
        <f>IF($A21="","",VLOOKUP($A21,'Annex 2 EHV charges'!$D$11:$O$236,2,0))</f>
        <v>382</v>
      </c>
      <c r="C21" s="109" t="str">
        <f>IF($A21="","",VLOOKUP($A21,'Annex 2 EHV charges'!$D$11:$O$236,3,0))</f>
        <v>2200042322392</v>
      </c>
      <c r="D21" s="111" t="str">
        <f>IF($A21="","",VLOOKUP($A21,'Annex 2 EHV charges'!$D$11:$O$236,4,0))</f>
        <v>Gover Park</v>
      </c>
      <c r="E21" s="123" t="str">
        <f>IFERROR(IF(VLOOKUP($A21,'Annex 2 EHV charges'!$D$11:$O$236,9,FALSE)=0,"",VLOOKUP($A21,'Annex 2 EHV charges'!$D$11:$O$236,9,FALSE)),"")</f>
        <v/>
      </c>
      <c r="F21" s="124">
        <f>IFERROR(IF(VLOOKUP($A21,'Annex 2 EHV charges'!$D$11:$O$236,10,FALSE)=0,"",VLOOKUP($A21,'Annex 2 EHV charges'!$D$11:$O$236,10,FALSE)),"")</f>
        <v>504.16</v>
      </c>
      <c r="G21" s="125">
        <f>IFERROR(IF(VLOOKUP($A21,'Annex 2 EHV charges'!$D$11:$O$236,11,FALSE)=0,"",VLOOKUP($A21,'Annex 2 EHV charges'!$D$11:$O$236,11,FALSE)),"")</f>
        <v>0.06</v>
      </c>
      <c r="H21" s="125">
        <f>IFERROR(IF(VLOOKUP($A21,'Annex 2 EHV charges'!$D$11:$O$236,12,FALSE)=0,"",VLOOKUP($A21,'Annex 2 EHV charges'!$D$11:$O$236,12,FALSE)),"")</f>
        <v>0.06</v>
      </c>
    </row>
    <row r="22" spans="1:8" x14ac:dyDescent="0.2">
      <c r="A22" s="109">
        <f t="array" ref="A22">IFERROR(INDEX('Annex 2 EHV charges'!$D$11:$D$236, MATCH(0, IF(ISBLANK('Annex 2 EHV charges'!$D$11:$D$236),1, COUNTIF(A$10:$A21, 'Annex 2 EHV charges'!$D$11:$D$236)), 0)),"")</f>
        <v>383</v>
      </c>
      <c r="B22" s="111">
        <f>IF($A22="","",VLOOKUP($A22,'Annex 2 EHV charges'!$D$11:$O$236,2,0))</f>
        <v>383</v>
      </c>
      <c r="C22" s="109" t="str">
        <f>IF($A22="","",VLOOKUP($A22,'Annex 2 EHV charges'!$D$11:$O$236,3,0))</f>
        <v>2200042323137</v>
      </c>
      <c r="D22" s="111" t="str">
        <f>IF($A22="","",VLOOKUP($A22,'Annex 2 EHV charges'!$D$11:$O$236,4,0))</f>
        <v>North Wayton</v>
      </c>
      <c r="E22" s="123" t="str">
        <f>IFERROR(IF(VLOOKUP($A22,'Annex 2 EHV charges'!$D$11:$O$236,9,FALSE)=0,"",VLOOKUP($A22,'Annex 2 EHV charges'!$D$11:$O$236,9,FALSE)),"")</f>
        <v/>
      </c>
      <c r="F22" s="124">
        <f>IFERROR(IF(VLOOKUP($A22,'Annex 2 EHV charges'!$D$11:$O$236,10,FALSE)=0,"",VLOOKUP($A22,'Annex 2 EHV charges'!$D$11:$O$236,10,FALSE)),"")</f>
        <v>313.35000000000002</v>
      </c>
      <c r="G22" s="125">
        <f>IFERROR(IF(VLOOKUP($A22,'Annex 2 EHV charges'!$D$11:$O$236,11,FALSE)=0,"",VLOOKUP($A22,'Annex 2 EHV charges'!$D$11:$O$236,11,FALSE)),"")</f>
        <v>0.06</v>
      </c>
      <c r="H22" s="125">
        <f>IFERROR(IF(VLOOKUP($A22,'Annex 2 EHV charges'!$D$11:$O$236,12,FALSE)=0,"",VLOOKUP($A22,'Annex 2 EHV charges'!$D$11:$O$236,12,FALSE)),"")</f>
        <v>0.06</v>
      </c>
    </row>
    <row r="23" spans="1:8" x14ac:dyDescent="0.2">
      <c r="A23" s="109">
        <f t="array" ref="A23">IFERROR(INDEX('Annex 2 EHV charges'!$D$11:$D$236, MATCH(0, IF(ISBLANK('Annex 2 EHV charges'!$D$11:$D$236),1, COUNTIF(A$10:$A22, 'Annex 2 EHV charges'!$D$11:$D$236)), 0)),"")</f>
        <v>384</v>
      </c>
      <c r="B23" s="111">
        <f>IF($A23="","",VLOOKUP($A23,'Annex 2 EHV charges'!$D$11:$O$236,2,0))</f>
        <v>384</v>
      </c>
      <c r="C23" s="109" t="str">
        <f>IF($A23="","",VLOOKUP($A23,'Annex 2 EHV charges'!$D$11:$O$236,3,0))</f>
        <v>2200042324460</v>
      </c>
      <c r="D23" s="111" t="str">
        <f>IF($A23="","",VLOOKUP($A23,'Annex 2 EHV charges'!$D$11:$O$236,4,0))</f>
        <v>Week Farm</v>
      </c>
      <c r="E23" s="123" t="str">
        <f>IFERROR(IF(VLOOKUP($A23,'Annex 2 EHV charges'!$D$11:$O$236,9,FALSE)=0,"",VLOOKUP($A23,'Annex 2 EHV charges'!$D$11:$O$236,9,FALSE)),"")</f>
        <v/>
      </c>
      <c r="F23" s="124">
        <f>IFERROR(IF(VLOOKUP($A23,'Annex 2 EHV charges'!$D$11:$O$236,10,FALSE)=0,"",VLOOKUP($A23,'Annex 2 EHV charges'!$D$11:$O$236,10,FALSE)),"")</f>
        <v>312.57</v>
      </c>
      <c r="G23" s="125">
        <f>IFERROR(IF(VLOOKUP($A23,'Annex 2 EHV charges'!$D$11:$O$236,11,FALSE)=0,"",VLOOKUP($A23,'Annex 2 EHV charges'!$D$11:$O$236,11,FALSE)),"")</f>
        <v>0.06</v>
      </c>
      <c r="H23" s="125">
        <f>IFERROR(IF(VLOOKUP($A23,'Annex 2 EHV charges'!$D$11:$O$236,12,FALSE)=0,"",VLOOKUP($A23,'Annex 2 EHV charges'!$D$11:$O$236,12,FALSE)),"")</f>
        <v>0.06</v>
      </c>
    </row>
    <row r="24" spans="1:8" x14ac:dyDescent="0.2">
      <c r="A24" s="109">
        <f t="array" ref="A24">IFERROR(INDEX('Annex 2 EHV charges'!$D$11:$D$236, MATCH(0, IF(ISBLANK('Annex 2 EHV charges'!$D$11:$D$236),1, COUNTIF(A$10:$A23, 'Annex 2 EHV charges'!$D$11:$D$236)), 0)),"")</f>
        <v>385</v>
      </c>
      <c r="B24" s="111">
        <f>IF($A24="","",VLOOKUP($A24,'Annex 2 EHV charges'!$D$11:$O$236,2,0))</f>
        <v>385</v>
      </c>
      <c r="C24" s="109" t="str">
        <f>IF($A24="","",VLOOKUP($A24,'Annex 2 EHV charges'!$D$11:$O$236,3,0))</f>
        <v>2200042326059</v>
      </c>
      <c r="D24" s="111" t="str">
        <f>IF($A24="","",VLOOKUP($A24,'Annex 2 EHV charges'!$D$11:$O$236,4,0))</f>
        <v>Cullompton</v>
      </c>
      <c r="E24" s="123" t="str">
        <f>IFERROR(IF(VLOOKUP($A24,'Annex 2 EHV charges'!$D$11:$O$236,9,FALSE)=0,"",VLOOKUP($A24,'Annex 2 EHV charges'!$D$11:$O$236,9,FALSE)),"")</f>
        <v/>
      </c>
      <c r="F24" s="124">
        <f>IFERROR(IF(VLOOKUP($A24,'Annex 2 EHV charges'!$D$11:$O$236,10,FALSE)=0,"",VLOOKUP($A24,'Annex 2 EHV charges'!$D$11:$O$236,10,FALSE)),"")</f>
        <v>633.29999999999995</v>
      </c>
      <c r="G24" s="125">
        <f>IFERROR(IF(VLOOKUP($A24,'Annex 2 EHV charges'!$D$11:$O$236,11,FALSE)=0,"",VLOOKUP($A24,'Annex 2 EHV charges'!$D$11:$O$236,11,FALSE)),"")</f>
        <v>0.06</v>
      </c>
      <c r="H24" s="125">
        <f>IFERROR(IF(VLOOKUP($A24,'Annex 2 EHV charges'!$D$11:$O$236,12,FALSE)=0,"",VLOOKUP($A24,'Annex 2 EHV charges'!$D$11:$O$236,12,FALSE)),"")</f>
        <v>0.06</v>
      </c>
    </row>
    <row r="25" spans="1:8" x14ac:dyDescent="0.2">
      <c r="A25" s="109">
        <f t="array" ref="A25">IFERROR(INDEX('Annex 2 EHV charges'!$D$11:$D$236, MATCH(0, IF(ISBLANK('Annex 2 EHV charges'!$D$11:$D$236),1, COUNTIF(A$10:$A24, 'Annex 2 EHV charges'!$D$11:$D$236)), 0)),"")</f>
        <v>601</v>
      </c>
      <c r="B25" s="111">
        <f>IF($A25="","",VLOOKUP($A25,'Annex 2 EHV charges'!$D$11:$O$236,2,0))</f>
        <v>601</v>
      </c>
      <c r="C25" s="109" t="str">
        <f>IF($A25="","",VLOOKUP($A25,'Annex 2 EHV charges'!$D$11:$O$236,3,0))</f>
        <v>2200031824542</v>
      </c>
      <c r="D25" s="111" t="str">
        <f>IF($A25="","",VLOOKUP($A25,'Annex 2 EHV charges'!$D$11:$O$236,4,0))</f>
        <v>Imerys1(Blackpool)</v>
      </c>
      <c r="E25" s="123" t="str">
        <f>IFERROR(IF(VLOOKUP($A25,'Annex 2 EHV charges'!$D$11:$O$236,9,FALSE)=0,"",VLOOKUP($A25,'Annex 2 EHV charges'!$D$11:$O$236,9,FALSE)),"")</f>
        <v/>
      </c>
      <c r="F25" s="124" t="str">
        <f>IFERROR(IF(VLOOKUP($A25,'Annex 2 EHV charges'!$D$11:$O$236,10,FALSE)=0,"",VLOOKUP($A25,'Annex 2 EHV charges'!$D$11:$O$236,10,FALSE)),"")</f>
        <v/>
      </c>
      <c r="G25" s="125" t="str">
        <f>IFERROR(IF(VLOOKUP($A25,'Annex 2 EHV charges'!$D$11:$O$236,11,FALSE)=0,"",VLOOKUP($A25,'Annex 2 EHV charges'!$D$11:$O$236,11,FALSE)),"")</f>
        <v/>
      </c>
      <c r="H25" s="125" t="str">
        <f>IFERROR(IF(VLOOKUP($A25,'Annex 2 EHV charges'!$D$11:$O$236,12,FALSE)=0,"",VLOOKUP($A25,'Annex 2 EHV charges'!$D$11:$O$236,12,FALSE)),"")</f>
        <v/>
      </c>
    </row>
    <row r="26" spans="1:8" x14ac:dyDescent="0.2">
      <c r="A26" s="109">
        <f t="array" ref="A26">IFERROR(INDEX('Annex 2 EHV charges'!$D$11:$D$236, MATCH(0, IF(ISBLANK('Annex 2 EHV charges'!$D$11:$D$236),1, COUNTIF(A$10:$A25, 'Annex 2 EHV charges'!$D$11:$D$236)), 0)),"")</f>
        <v>789</v>
      </c>
      <c r="B26" s="111">
        <f>IF($A26="","",VLOOKUP($A26,'Annex 2 EHV charges'!$D$11:$O$236,2,0))</f>
        <v>789</v>
      </c>
      <c r="C26" s="109" t="str">
        <f>IF($A26="","",VLOOKUP($A26,'Annex 2 EHV charges'!$D$11:$O$236,3,0))</f>
        <v>2200042141142</v>
      </c>
      <c r="D26" s="111" t="str">
        <f>IF($A26="","",VLOOKUP($A26,'Annex 2 EHV charges'!$D$11:$O$236,4,0))</f>
        <v>Wyld Meadow</v>
      </c>
      <c r="E26" s="123" t="str">
        <f>IFERROR(IF(VLOOKUP($A26,'Annex 2 EHV charges'!$D$11:$O$236,9,FALSE)=0,"",VLOOKUP($A26,'Annex 2 EHV charges'!$D$11:$O$236,9,FALSE)),"")</f>
        <v/>
      </c>
      <c r="F26" s="124">
        <f>IFERROR(IF(VLOOKUP($A26,'Annex 2 EHV charges'!$D$11:$O$236,10,FALSE)=0,"",VLOOKUP($A26,'Annex 2 EHV charges'!$D$11:$O$236,10,FALSE)),"")</f>
        <v>528.64</v>
      </c>
      <c r="G26" s="125">
        <f>IFERROR(IF(VLOOKUP($A26,'Annex 2 EHV charges'!$D$11:$O$236,11,FALSE)=0,"",VLOOKUP($A26,'Annex 2 EHV charges'!$D$11:$O$236,11,FALSE)),"")</f>
        <v>0.06</v>
      </c>
      <c r="H26" s="125">
        <f>IFERROR(IF(VLOOKUP($A26,'Annex 2 EHV charges'!$D$11:$O$236,12,FALSE)=0,"",VLOOKUP($A26,'Annex 2 EHV charges'!$D$11:$O$236,12,FALSE)),"")</f>
        <v>0.06</v>
      </c>
    </row>
    <row r="27" spans="1:8" x14ac:dyDescent="0.2">
      <c r="A27" s="109">
        <f t="array" ref="A27">IFERROR(INDEX('Annex 2 EHV charges'!$D$11:$D$236, MATCH(0, IF(ISBLANK('Annex 2 EHV charges'!$D$11:$D$236),1, COUNTIF(A$10:$A26, 'Annex 2 EHV charges'!$D$11:$D$236)), 0)),"")</f>
        <v>791</v>
      </c>
      <c r="B27" s="111">
        <f>IF($A27="","",VLOOKUP($A27,'Annex 2 EHV charges'!$D$11:$O$236,2,0))</f>
        <v>791</v>
      </c>
      <c r="C27" s="109" t="str">
        <f>IF($A27="","",VLOOKUP($A27,'Annex 2 EHV charges'!$D$11:$O$236,3,0))</f>
        <v>2200042141277</v>
      </c>
      <c r="D27" s="111" t="str">
        <f>IF($A27="","",VLOOKUP($A27,'Annex 2 EHV charges'!$D$11:$O$236,4,0))</f>
        <v>Prince Rock</v>
      </c>
      <c r="E27" s="123">
        <f>IFERROR(IF(VLOOKUP($A27,'Annex 2 EHV charges'!$D$11:$O$236,9,FALSE)=0,"",VLOOKUP($A27,'Annex 2 EHV charges'!$D$11:$O$236,9,FALSE)),"")</f>
        <v>-3.6259999999999999</v>
      </c>
      <c r="F27" s="124">
        <f>IFERROR(IF(VLOOKUP($A27,'Annex 2 EHV charges'!$D$11:$O$236,10,FALSE)=0,"",VLOOKUP($A27,'Annex 2 EHV charges'!$D$11:$O$236,10,FALSE)),"")</f>
        <v>325.58999999999997</v>
      </c>
      <c r="G27" s="125">
        <f>IFERROR(IF(VLOOKUP($A27,'Annex 2 EHV charges'!$D$11:$O$236,11,FALSE)=0,"",VLOOKUP($A27,'Annex 2 EHV charges'!$D$11:$O$236,11,FALSE)),"")</f>
        <v>0.06</v>
      </c>
      <c r="H27" s="125">
        <f>IFERROR(IF(VLOOKUP($A27,'Annex 2 EHV charges'!$D$11:$O$236,12,FALSE)=0,"",VLOOKUP($A27,'Annex 2 EHV charges'!$D$11:$O$236,12,FALSE)),"")</f>
        <v>0.06</v>
      </c>
    </row>
    <row r="28" spans="1:8" x14ac:dyDescent="0.2">
      <c r="A28" s="109">
        <f t="array" ref="A28">IFERROR(INDEX('Annex 2 EHV charges'!$D$11:$D$236, MATCH(0, IF(ISBLANK('Annex 2 EHV charges'!$D$11:$D$236),1, COUNTIF(A$10:$A27, 'Annex 2 EHV charges'!$D$11:$D$236)), 0)),"")</f>
        <v>902</v>
      </c>
      <c r="B28" s="111">
        <f>IF($A28="","",VLOOKUP($A28,'Annex 2 EHV charges'!$D$11:$O$236,2,0))</f>
        <v>902</v>
      </c>
      <c r="C28" s="109" t="str">
        <f>IF($A28="","",VLOOKUP($A28,'Annex 2 EHV charges'!$D$11:$O$236,3,0))</f>
        <v>2200042167354</v>
      </c>
      <c r="D28" s="111" t="str">
        <f>IF($A28="","",VLOOKUP($A28,'Annex 2 EHV charges'!$D$11:$O$236,4,0))</f>
        <v>Fulford Solar</v>
      </c>
      <c r="E28" s="123" t="str">
        <f>IFERROR(IF(VLOOKUP($A28,'Annex 2 EHV charges'!$D$11:$O$236,9,FALSE)=0,"",VLOOKUP($A28,'Annex 2 EHV charges'!$D$11:$O$236,9,FALSE)),"")</f>
        <v/>
      </c>
      <c r="F28" s="124">
        <f>IFERROR(IF(VLOOKUP($A28,'Annex 2 EHV charges'!$D$11:$O$236,10,FALSE)=0,"",VLOOKUP($A28,'Annex 2 EHV charges'!$D$11:$O$236,10,FALSE)),"")</f>
        <v>333.48</v>
      </c>
      <c r="G28" s="125">
        <f>IFERROR(IF(VLOOKUP($A28,'Annex 2 EHV charges'!$D$11:$O$236,11,FALSE)=0,"",VLOOKUP($A28,'Annex 2 EHV charges'!$D$11:$O$236,11,FALSE)),"")</f>
        <v>0.06</v>
      </c>
      <c r="H28" s="125">
        <f>IFERROR(IF(VLOOKUP($A28,'Annex 2 EHV charges'!$D$11:$O$236,12,FALSE)=0,"",VLOOKUP($A28,'Annex 2 EHV charges'!$D$11:$O$236,12,FALSE)),"")</f>
        <v>0.06</v>
      </c>
    </row>
    <row r="29" spans="1:8" x14ac:dyDescent="0.2">
      <c r="A29" s="109">
        <f t="array" ref="A29">IFERROR(INDEX('Annex 2 EHV charges'!$D$11:$D$236, MATCH(0, IF(ISBLANK('Annex 2 EHV charges'!$D$11:$D$236),1, COUNTIF(A$10:$A28, 'Annex 2 EHV charges'!$D$11:$D$236)), 0)),"")</f>
        <v>765</v>
      </c>
      <c r="B29" s="111">
        <f>IF($A29="","",VLOOKUP($A29,'Annex 2 EHV charges'!$D$11:$O$236,2,0))</f>
        <v>765</v>
      </c>
      <c r="C29" s="109" t="str">
        <f>IF($A29="","",VLOOKUP($A29,'Annex 2 EHV charges'!$D$11:$O$236,3,0))</f>
        <v>2200032168616</v>
      </c>
      <c r="D29" s="111" t="str">
        <f>IF($A29="","",VLOOKUP($A29,'Annex 2 EHV charges'!$D$11:$O$236,4,0))</f>
        <v>Bradon Farm</v>
      </c>
      <c r="E29" s="123">
        <f>IFERROR(IF(VLOOKUP($A29,'Annex 2 EHV charges'!$D$11:$O$236,9,FALSE)=0,"",VLOOKUP($A29,'Annex 2 EHV charges'!$D$11:$O$236,9,FALSE)),"")</f>
        <v>-0.73899999999999999</v>
      </c>
      <c r="F29" s="124">
        <f>IFERROR(IF(VLOOKUP($A29,'Annex 2 EHV charges'!$D$11:$O$236,10,FALSE)=0,"",VLOOKUP($A29,'Annex 2 EHV charges'!$D$11:$O$236,10,FALSE)),"")</f>
        <v>961.77</v>
      </c>
      <c r="G29" s="125">
        <f>IFERROR(IF(VLOOKUP($A29,'Annex 2 EHV charges'!$D$11:$O$236,11,FALSE)=0,"",VLOOKUP($A29,'Annex 2 EHV charges'!$D$11:$O$236,11,FALSE)),"")</f>
        <v>0.06</v>
      </c>
      <c r="H29" s="125">
        <f>IFERROR(IF(VLOOKUP($A29,'Annex 2 EHV charges'!$D$11:$O$236,12,FALSE)=0,"",VLOOKUP($A29,'Annex 2 EHV charges'!$D$11:$O$236,12,FALSE)),"")</f>
        <v>0.06</v>
      </c>
    </row>
    <row r="30" spans="1:8" x14ac:dyDescent="0.2">
      <c r="A30" s="109">
        <f t="array" ref="A30">IFERROR(INDEX('Annex 2 EHV charges'!$D$11:$D$236, MATCH(0, IF(ISBLANK('Annex 2 EHV charges'!$D$11:$D$236),1, COUNTIF(A$10:$A29, 'Annex 2 EHV charges'!$D$11:$D$236)), 0)),"")</f>
        <v>766</v>
      </c>
      <c r="B30" s="111">
        <f>IF($A30="","",VLOOKUP($A30,'Annex 2 EHV charges'!$D$11:$O$236,2,0))</f>
        <v>766</v>
      </c>
      <c r="C30" s="109" t="str">
        <f>IF($A30="","",VLOOKUP($A30,'Annex 2 EHV charges'!$D$11:$O$236,3,0))</f>
        <v>2200031664357</v>
      </c>
      <c r="D30" s="111" t="str">
        <f>IF($A30="","",VLOOKUP($A30,'Annex 2 EHV charges'!$D$11:$O$236,4,0))</f>
        <v>Carland Cross</v>
      </c>
      <c r="E30" s="123" t="str">
        <f>IFERROR(IF(VLOOKUP($A30,'Annex 2 EHV charges'!$D$11:$O$236,9,FALSE)=0,"",VLOOKUP($A30,'Annex 2 EHV charges'!$D$11:$O$236,9,FALSE)),"")</f>
        <v/>
      </c>
      <c r="F30" s="124">
        <f>IFERROR(IF(VLOOKUP($A30,'Annex 2 EHV charges'!$D$11:$O$236,10,FALSE)=0,"",VLOOKUP($A30,'Annex 2 EHV charges'!$D$11:$O$236,10,FALSE)),"")</f>
        <v>176.99</v>
      </c>
      <c r="G30" s="125">
        <f>IFERROR(IF(VLOOKUP($A30,'Annex 2 EHV charges'!$D$11:$O$236,11,FALSE)=0,"",VLOOKUP($A30,'Annex 2 EHV charges'!$D$11:$O$236,11,FALSE)),"")</f>
        <v>0.06</v>
      </c>
      <c r="H30" s="125">
        <f>IFERROR(IF(VLOOKUP($A30,'Annex 2 EHV charges'!$D$11:$O$236,12,FALSE)=0,"",VLOOKUP($A30,'Annex 2 EHV charges'!$D$11:$O$236,12,FALSE)),"")</f>
        <v>0.06</v>
      </c>
    </row>
    <row r="31" spans="1:8" x14ac:dyDescent="0.2">
      <c r="A31" s="109">
        <f t="array" ref="A31">IFERROR(INDEX('Annex 2 EHV charges'!$D$11:$D$236, MATCH(0, IF(ISBLANK('Annex 2 EHV charges'!$D$11:$D$236),1, COUNTIF(A$10:$A30, 'Annex 2 EHV charges'!$D$11:$D$236)), 0)),"")</f>
        <v>767</v>
      </c>
      <c r="B31" s="111">
        <f>IF($A31="","",VLOOKUP($A31,'Annex 2 EHV charges'!$D$11:$O$236,2,0))</f>
        <v>767</v>
      </c>
      <c r="C31" s="109" t="str">
        <f>IF($A31="","",VLOOKUP($A31,'Annex 2 EHV charges'!$D$11:$O$236,3,0))</f>
        <v>2200031822971</v>
      </c>
      <c r="D31" s="111" t="str">
        <f>IF($A31="","",VLOOKUP($A31,'Annex 2 EHV charges'!$D$11:$O$236,4,0))</f>
        <v>Cold Northcott</v>
      </c>
      <c r="E31" s="123" t="str">
        <f>IFERROR(IF(VLOOKUP($A31,'Annex 2 EHV charges'!$D$11:$O$236,9,FALSE)=0,"",VLOOKUP($A31,'Annex 2 EHV charges'!$D$11:$O$236,9,FALSE)),"")</f>
        <v/>
      </c>
      <c r="F31" s="124" t="str">
        <f>IFERROR(IF(VLOOKUP($A31,'Annex 2 EHV charges'!$D$11:$O$236,10,FALSE)=0,"",VLOOKUP($A31,'Annex 2 EHV charges'!$D$11:$O$236,10,FALSE)),"")</f>
        <v/>
      </c>
      <c r="G31" s="125" t="str">
        <f>IFERROR(IF(VLOOKUP($A31,'Annex 2 EHV charges'!$D$11:$O$236,11,FALSE)=0,"",VLOOKUP($A31,'Annex 2 EHV charges'!$D$11:$O$236,11,FALSE)),"")</f>
        <v/>
      </c>
      <c r="H31" s="125" t="str">
        <f>IFERROR(IF(VLOOKUP($A31,'Annex 2 EHV charges'!$D$11:$O$236,12,FALSE)=0,"",VLOOKUP($A31,'Annex 2 EHV charges'!$D$11:$O$236,12,FALSE)),"")</f>
        <v/>
      </c>
    </row>
    <row r="32" spans="1:8" x14ac:dyDescent="0.2">
      <c r="A32" s="109">
        <f t="array" ref="A32">IFERROR(INDEX('Annex 2 EHV charges'!$D$11:$D$236, MATCH(0, IF(ISBLANK('Annex 2 EHV charges'!$D$11:$D$236),1, COUNTIF(A$10:$A31, 'Annex 2 EHV charges'!$D$11:$D$236)), 0)),"")</f>
        <v>768</v>
      </c>
      <c r="B32" s="111">
        <f>IF($A32="","",VLOOKUP($A32,'Annex 2 EHV charges'!$D$11:$O$236,2,0))</f>
        <v>768</v>
      </c>
      <c r="C32" s="109" t="str">
        <f>IF($A32="","",VLOOKUP($A32,'Annex 2 EHV charges'!$D$11:$O$236,3,0))</f>
        <v>2200040863399</v>
      </c>
      <c r="D32" s="111" t="str">
        <f>IF($A32="","",VLOOKUP($A32,'Annex 2 EHV charges'!$D$11:$O$236,4,0))</f>
        <v>Forestmoor 1</v>
      </c>
      <c r="E32" s="123" t="str">
        <f>IFERROR(IF(VLOOKUP($A32,'Annex 2 EHV charges'!$D$11:$O$236,9,FALSE)=0,"",VLOOKUP($A32,'Annex 2 EHV charges'!$D$11:$O$236,9,FALSE)),"")</f>
        <v/>
      </c>
      <c r="F32" s="124" t="str">
        <f>IFERROR(IF(VLOOKUP($A32,'Annex 2 EHV charges'!$D$11:$O$236,10,FALSE)=0,"",VLOOKUP($A32,'Annex 2 EHV charges'!$D$11:$O$236,10,FALSE)),"")</f>
        <v/>
      </c>
      <c r="G32" s="125" t="str">
        <f>IFERROR(IF(VLOOKUP($A32,'Annex 2 EHV charges'!$D$11:$O$236,11,FALSE)=0,"",VLOOKUP($A32,'Annex 2 EHV charges'!$D$11:$O$236,11,FALSE)),"")</f>
        <v/>
      </c>
      <c r="H32" s="125" t="str">
        <f>IFERROR(IF(VLOOKUP($A32,'Annex 2 EHV charges'!$D$11:$O$236,12,FALSE)=0,"",VLOOKUP($A32,'Annex 2 EHV charges'!$D$11:$O$236,12,FALSE)),"")</f>
        <v/>
      </c>
    </row>
    <row r="33" spans="1:8" x14ac:dyDescent="0.2">
      <c r="A33" s="109">
        <f t="array" ref="A33">IFERROR(INDEX('Annex 2 EHV charges'!$D$11:$D$236, MATCH(0, IF(ISBLANK('Annex 2 EHV charges'!$D$11:$D$236),1, COUNTIF(A$10:$A32, 'Annex 2 EHV charges'!$D$11:$D$236)), 0)),"")</f>
        <v>769</v>
      </c>
      <c r="B33" s="111">
        <f>IF($A33="","",VLOOKUP($A33,'Annex 2 EHV charges'!$D$11:$O$236,2,0))</f>
        <v>769</v>
      </c>
      <c r="C33" s="109" t="str">
        <f>IF($A33="","",VLOOKUP($A33,'Annex 2 EHV charges'!$D$11:$O$236,3,0))</f>
        <v>2200040863422</v>
      </c>
      <c r="D33" s="111" t="str">
        <f>IF($A33="","",VLOOKUP($A33,'Annex 2 EHV charges'!$D$11:$O$236,4,0))</f>
        <v>Forestmoor 2</v>
      </c>
      <c r="E33" s="123" t="str">
        <f>IFERROR(IF(VLOOKUP($A33,'Annex 2 EHV charges'!$D$11:$O$236,9,FALSE)=0,"",VLOOKUP($A33,'Annex 2 EHV charges'!$D$11:$O$236,9,FALSE)),"")</f>
        <v/>
      </c>
      <c r="F33" s="124" t="str">
        <f>IFERROR(IF(VLOOKUP($A33,'Annex 2 EHV charges'!$D$11:$O$236,10,FALSE)=0,"",VLOOKUP($A33,'Annex 2 EHV charges'!$D$11:$O$236,10,FALSE)),"")</f>
        <v/>
      </c>
      <c r="G33" s="125" t="str">
        <f>IFERROR(IF(VLOOKUP($A33,'Annex 2 EHV charges'!$D$11:$O$236,11,FALSE)=0,"",VLOOKUP($A33,'Annex 2 EHV charges'!$D$11:$O$236,11,FALSE)),"")</f>
        <v/>
      </c>
      <c r="H33" s="125" t="str">
        <f>IFERROR(IF(VLOOKUP($A33,'Annex 2 EHV charges'!$D$11:$O$236,12,FALSE)=0,"",VLOOKUP($A33,'Annex 2 EHV charges'!$D$11:$O$236,12,FALSE)),"")</f>
        <v/>
      </c>
    </row>
    <row r="34" spans="1:8" x14ac:dyDescent="0.2">
      <c r="A34" s="109">
        <f t="array" ref="A34">IFERROR(INDEX('Annex 2 EHV charges'!$D$11:$D$236, MATCH(0, IF(ISBLANK('Annex 2 EHV charges'!$D$11:$D$236),1, COUNTIF(A$10:$A33, 'Annex 2 EHV charges'!$D$11:$D$236)), 0)),"")</f>
        <v>770</v>
      </c>
      <c r="B34" s="111">
        <f>IF($A34="","",VLOOKUP($A34,'Annex 2 EHV charges'!$D$11:$O$236,2,0))</f>
        <v>770</v>
      </c>
      <c r="C34" s="109">
        <f>IF($A34="","",VLOOKUP($A34,'Annex 2 EHV charges'!$D$11:$O$236,3,0))</f>
        <v>2200031823558</v>
      </c>
      <c r="D34" s="111" t="str">
        <f>IF($A34="","",VLOOKUP($A34,'Annex 2 EHV charges'!$D$11:$O$236,4,0))</f>
        <v>Four Burrows</v>
      </c>
      <c r="E34" s="123" t="str">
        <f>IFERROR(IF(VLOOKUP($A34,'Annex 2 EHV charges'!$D$11:$O$236,9,FALSE)=0,"",VLOOKUP($A34,'Annex 2 EHV charges'!$D$11:$O$236,9,FALSE)),"")</f>
        <v/>
      </c>
      <c r="F34" s="124" t="str">
        <f>IFERROR(IF(VLOOKUP($A34,'Annex 2 EHV charges'!$D$11:$O$236,10,FALSE)=0,"",VLOOKUP($A34,'Annex 2 EHV charges'!$D$11:$O$236,10,FALSE)),"")</f>
        <v/>
      </c>
      <c r="G34" s="125" t="str">
        <f>IFERROR(IF(VLOOKUP($A34,'Annex 2 EHV charges'!$D$11:$O$236,11,FALSE)=0,"",VLOOKUP($A34,'Annex 2 EHV charges'!$D$11:$O$236,11,FALSE)),"")</f>
        <v/>
      </c>
      <c r="H34" s="125" t="str">
        <f>IFERROR(IF(VLOOKUP($A34,'Annex 2 EHV charges'!$D$11:$O$236,12,FALSE)=0,"",VLOOKUP($A34,'Annex 2 EHV charges'!$D$11:$O$236,12,FALSE)),"")</f>
        <v/>
      </c>
    </row>
    <row r="35" spans="1:8" x14ac:dyDescent="0.2">
      <c r="A35" s="109">
        <f t="array" ref="A35">IFERROR(INDEX('Annex 2 EHV charges'!$D$11:$D$236, MATCH(0, IF(ISBLANK('Annex 2 EHV charges'!$D$11:$D$236),1, COUNTIF(A$10:$A34, 'Annex 2 EHV charges'!$D$11:$D$236)), 0)),"")</f>
        <v>775</v>
      </c>
      <c r="B35" s="111">
        <f>IF($A35="","",VLOOKUP($A35,'Annex 2 EHV charges'!$D$11:$O$236,2,0))</f>
        <v>775</v>
      </c>
      <c r="C35" s="109" t="str">
        <f>IF($A35="","",VLOOKUP($A35,'Annex 2 EHV charges'!$D$11:$O$236,3,0))</f>
        <v>2200031823530</v>
      </c>
      <c r="D35" s="111" t="str">
        <f>IF($A35="","",VLOOKUP($A35,'Annex 2 EHV charges'!$D$11:$O$236,4,0))</f>
        <v>St Breock</v>
      </c>
      <c r="E35" s="123" t="str">
        <f>IFERROR(IF(VLOOKUP($A35,'Annex 2 EHV charges'!$D$11:$O$236,9,FALSE)=0,"",VLOOKUP($A35,'Annex 2 EHV charges'!$D$11:$O$236,9,FALSE)),"")</f>
        <v/>
      </c>
      <c r="F35" s="124" t="str">
        <f>IFERROR(IF(VLOOKUP($A35,'Annex 2 EHV charges'!$D$11:$O$236,10,FALSE)=0,"",VLOOKUP($A35,'Annex 2 EHV charges'!$D$11:$O$236,10,FALSE)),"")</f>
        <v/>
      </c>
      <c r="G35" s="125" t="str">
        <f>IFERROR(IF(VLOOKUP($A35,'Annex 2 EHV charges'!$D$11:$O$236,11,FALSE)=0,"",VLOOKUP($A35,'Annex 2 EHV charges'!$D$11:$O$236,11,FALSE)),"")</f>
        <v/>
      </c>
      <c r="H35" s="125" t="str">
        <f>IFERROR(IF(VLOOKUP($A35,'Annex 2 EHV charges'!$D$11:$O$236,12,FALSE)=0,"",VLOOKUP($A35,'Annex 2 EHV charges'!$D$11:$O$236,12,FALSE)),"")</f>
        <v/>
      </c>
    </row>
    <row r="36" spans="1:8" x14ac:dyDescent="0.2">
      <c r="A36" s="109">
        <f t="array" ref="A36">IFERROR(INDEX('Annex 2 EHV charges'!$D$11:$D$236, MATCH(0, IF(ISBLANK('Annex 2 EHV charges'!$D$11:$D$236),1, COUNTIF(A$10:$A35, 'Annex 2 EHV charges'!$D$11:$D$236)), 0)),"")</f>
        <v>723</v>
      </c>
      <c r="B36" s="111">
        <f>IF($A36="","",VLOOKUP($A36,'Annex 2 EHV charges'!$D$11:$O$236,2,0))</f>
        <v>723</v>
      </c>
      <c r="C36" s="109">
        <f>IF($A36="","",VLOOKUP($A36,'Annex 2 EHV charges'!$D$11:$O$236,3,0))</f>
        <v>2200042334148</v>
      </c>
      <c r="D36" s="111" t="str">
        <f>IF($A36="","",VLOOKUP($A36,'Annex 2 EHV charges'!$D$11:$O$236,4,0))</f>
        <v>DML - Central</v>
      </c>
      <c r="E36" s="123">
        <f>IFERROR(IF(VLOOKUP($A36,'Annex 2 EHV charges'!$D$11:$O$236,9,FALSE)=0,"",VLOOKUP($A36,'Annex 2 EHV charges'!$D$11:$O$236,9,FALSE)),"")</f>
        <v>-2.7629999999999999</v>
      </c>
      <c r="F36" s="124">
        <f>IFERROR(IF(VLOOKUP($A36,'Annex 2 EHV charges'!$D$11:$O$236,10,FALSE)=0,"",VLOOKUP($A36,'Annex 2 EHV charges'!$D$11:$O$236,10,FALSE)),"")</f>
        <v>1126.96</v>
      </c>
      <c r="G36" s="125">
        <f>IFERROR(IF(VLOOKUP($A36,'Annex 2 EHV charges'!$D$11:$O$236,11,FALSE)=0,"",VLOOKUP($A36,'Annex 2 EHV charges'!$D$11:$O$236,11,FALSE)),"")</f>
        <v>0.06</v>
      </c>
      <c r="H36" s="125">
        <f>IFERROR(IF(VLOOKUP($A36,'Annex 2 EHV charges'!$D$11:$O$236,12,FALSE)=0,"",VLOOKUP($A36,'Annex 2 EHV charges'!$D$11:$O$236,12,FALSE)),"")</f>
        <v>0.06</v>
      </c>
    </row>
    <row r="37" spans="1:8" x14ac:dyDescent="0.2">
      <c r="A37" s="109">
        <f t="array" ref="A37">IFERROR(INDEX('Annex 2 EHV charges'!$D$11:$D$236, MATCH(0, IF(ISBLANK('Annex 2 EHV charges'!$D$11:$D$236),1, COUNTIF(A$10:$A36, 'Annex 2 EHV charges'!$D$11:$D$236)), 0)),"")</f>
        <v>748</v>
      </c>
      <c r="B37" s="111">
        <f>IF($A37="","",VLOOKUP($A37,'Annex 2 EHV charges'!$D$11:$O$236,2,0))</f>
        <v>748</v>
      </c>
      <c r="C37" s="109" t="str">
        <f>IF($A37="","",VLOOKUP($A37,'Annex 2 EHV charges'!$D$11:$O$236,3,0))</f>
        <v>New Connection</v>
      </c>
      <c r="D37" s="111" t="str">
        <f>IF($A37="","",VLOOKUP($A37,'Annex 2 EHV charges'!$D$11:$O$236,4,0))</f>
        <v>Denbrook WF</v>
      </c>
      <c r="E37" s="123" t="str">
        <f>IFERROR(IF(VLOOKUP($A37,'Annex 2 EHV charges'!$D$11:$O$236,9,FALSE)=0,"",VLOOKUP($A37,'Annex 2 EHV charges'!$D$11:$O$236,9,FALSE)),"")</f>
        <v/>
      </c>
      <c r="F37" s="124">
        <f>IFERROR(IF(VLOOKUP($A37,'Annex 2 EHV charges'!$D$11:$O$236,10,FALSE)=0,"",VLOOKUP($A37,'Annex 2 EHV charges'!$D$11:$O$236,10,FALSE)),"")</f>
        <v>2267.63</v>
      </c>
      <c r="G37" s="125">
        <f>IFERROR(IF(VLOOKUP($A37,'Annex 2 EHV charges'!$D$11:$O$236,11,FALSE)=0,"",VLOOKUP($A37,'Annex 2 EHV charges'!$D$11:$O$236,11,FALSE)),"")</f>
        <v>0.06</v>
      </c>
      <c r="H37" s="125">
        <f>IFERROR(IF(VLOOKUP($A37,'Annex 2 EHV charges'!$D$11:$O$236,12,FALSE)=0,"",VLOOKUP($A37,'Annex 2 EHV charges'!$D$11:$O$236,12,FALSE)),"")</f>
        <v>0.06</v>
      </c>
    </row>
    <row r="38" spans="1:8" x14ac:dyDescent="0.2">
      <c r="A38" s="109">
        <f t="array" ref="A38">IFERROR(INDEX('Annex 2 EHV charges'!$D$11:$D$236, MATCH(0, IF(ISBLANK('Annex 2 EHV charges'!$D$11:$D$236),1, COUNTIF(A$10:$A37, 'Annex 2 EHV charges'!$D$11:$D$236)), 0)),"")</f>
        <v>747</v>
      </c>
      <c r="B38" s="111">
        <f>IF($A38="","",VLOOKUP($A38,'Annex 2 EHV charges'!$D$11:$O$236,2,0))</f>
        <v>747</v>
      </c>
      <c r="C38" s="109">
        <f>IF($A38="","",VLOOKUP($A38,'Annex 2 EHV charges'!$D$11:$O$236,3,0))</f>
        <v>2200041804446</v>
      </c>
      <c r="D38" s="111" t="str">
        <f>IF($A38="","",VLOOKUP($A38,'Annex 2 EHV charges'!$D$11:$O$236,4,0))</f>
        <v>Hayle Wave Hub</v>
      </c>
      <c r="E38" s="123" t="str">
        <f>IFERROR(IF(VLOOKUP($A38,'Annex 2 EHV charges'!$D$11:$O$236,9,FALSE)=0,"",VLOOKUP($A38,'Annex 2 EHV charges'!$D$11:$O$236,9,FALSE)),"")</f>
        <v/>
      </c>
      <c r="F38" s="124">
        <f>IFERROR(IF(VLOOKUP($A38,'Annex 2 EHV charges'!$D$11:$O$236,10,FALSE)=0,"",VLOOKUP($A38,'Annex 2 EHV charges'!$D$11:$O$236,10,FALSE)),"")</f>
        <v>337.57</v>
      </c>
      <c r="G38" s="125">
        <f>IFERROR(IF(VLOOKUP($A38,'Annex 2 EHV charges'!$D$11:$O$236,11,FALSE)=0,"",VLOOKUP($A38,'Annex 2 EHV charges'!$D$11:$O$236,11,FALSE)),"")</f>
        <v>0.06</v>
      </c>
      <c r="H38" s="125">
        <f>IFERROR(IF(VLOOKUP($A38,'Annex 2 EHV charges'!$D$11:$O$236,12,FALSE)=0,"",VLOOKUP($A38,'Annex 2 EHV charges'!$D$11:$O$236,12,FALSE)),"")</f>
        <v>0.06</v>
      </c>
    </row>
    <row r="39" spans="1:8" x14ac:dyDescent="0.2">
      <c r="A39" s="109">
        <f t="array" ref="A39">IFERROR(INDEX('Annex 2 EHV charges'!$D$11:$D$236, MATCH(0, IF(ISBLANK('Annex 2 EHV charges'!$D$11:$D$236),1, COUNTIF(A$10:$A38, 'Annex 2 EHV charges'!$D$11:$D$236)), 0)),"")</f>
        <v>741</v>
      </c>
      <c r="B39" s="111">
        <f>IF($A39="","",VLOOKUP($A39,'Annex 2 EHV charges'!$D$11:$O$236,2,0))</f>
        <v>741</v>
      </c>
      <c r="C39" s="109" t="str">
        <f>IF($A39="","",VLOOKUP($A39,'Annex 2 EHV charges'!$D$11:$O$236,3,0))</f>
        <v>2200032024222</v>
      </c>
      <c r="D39" s="111" t="str">
        <f>IF($A39="","",VLOOKUP($A39,'Annex 2 EHV charges'!$D$11:$O$236,4,0))</f>
        <v>Marsh Barton</v>
      </c>
      <c r="E39" s="123" t="str">
        <f>IFERROR(IF(VLOOKUP($A39,'Annex 2 EHV charges'!$D$11:$O$236,9,FALSE)=0,"",VLOOKUP($A39,'Annex 2 EHV charges'!$D$11:$O$236,9,FALSE)),"")</f>
        <v/>
      </c>
      <c r="F39" s="124" t="str">
        <f>IFERROR(IF(VLOOKUP($A39,'Annex 2 EHV charges'!$D$11:$O$236,10,FALSE)=0,"",VLOOKUP($A39,'Annex 2 EHV charges'!$D$11:$O$236,10,FALSE)),"")</f>
        <v/>
      </c>
      <c r="G39" s="125" t="str">
        <f>IFERROR(IF(VLOOKUP($A39,'Annex 2 EHV charges'!$D$11:$O$236,11,FALSE)=0,"",VLOOKUP($A39,'Annex 2 EHV charges'!$D$11:$O$236,11,FALSE)),"")</f>
        <v/>
      </c>
      <c r="H39" s="125" t="str">
        <f>IFERROR(IF(VLOOKUP($A39,'Annex 2 EHV charges'!$D$11:$O$236,12,FALSE)=0,"",VLOOKUP($A39,'Annex 2 EHV charges'!$D$11:$O$236,12,FALSE)),"")</f>
        <v/>
      </c>
    </row>
    <row r="40" spans="1:8" x14ac:dyDescent="0.2">
      <c r="A40" s="109">
        <f t="array" ref="A40">IFERROR(INDEX('Annex 2 EHV charges'!$D$11:$D$236, MATCH(0, IF(ISBLANK('Annex 2 EHV charges'!$D$11:$D$236),1, COUNTIF(A$10:$A39, 'Annex 2 EHV charges'!$D$11:$D$236)), 0)),"")</f>
        <v>752</v>
      </c>
      <c r="B40" s="111">
        <f>IF($A40="","",VLOOKUP($A40,'Annex 2 EHV charges'!$D$11:$O$236,2,0))</f>
        <v>752</v>
      </c>
      <c r="C40" s="109" t="str">
        <f>IF($A40="","",VLOOKUP($A40,'Annex 2 EHV charges'!$D$11:$O$236,3,0))</f>
        <v>2200040571122</v>
      </c>
      <c r="D40" s="111" t="str">
        <f>IF($A40="","",VLOOKUP($A40,'Annex 2 EHV charges'!$D$11:$O$236,4,0))</f>
        <v>Connon Bridge</v>
      </c>
      <c r="E40" s="123">
        <f>IFERROR(IF(VLOOKUP($A40,'Annex 2 EHV charges'!$D$11:$O$236,9,FALSE)=0,"",VLOOKUP($A40,'Annex 2 EHV charges'!$D$11:$O$236,9,FALSE)),"")</f>
        <v>-0.52900000000000003</v>
      </c>
      <c r="F40" s="124">
        <f>IFERROR(IF(VLOOKUP($A40,'Annex 2 EHV charges'!$D$11:$O$236,10,FALSE)=0,"",VLOOKUP($A40,'Annex 2 EHV charges'!$D$11:$O$236,10,FALSE)),"")</f>
        <v>189.05</v>
      </c>
      <c r="G40" s="125">
        <f>IFERROR(IF(VLOOKUP($A40,'Annex 2 EHV charges'!$D$11:$O$236,11,FALSE)=0,"",VLOOKUP($A40,'Annex 2 EHV charges'!$D$11:$O$236,11,FALSE)),"")</f>
        <v>0.06</v>
      </c>
      <c r="H40" s="125">
        <f>IFERROR(IF(VLOOKUP($A40,'Annex 2 EHV charges'!$D$11:$O$236,12,FALSE)=0,"",VLOOKUP($A40,'Annex 2 EHV charges'!$D$11:$O$236,12,FALSE)),"")</f>
        <v>0.06</v>
      </c>
    </row>
    <row r="41" spans="1:8" x14ac:dyDescent="0.2">
      <c r="A41" s="109">
        <f t="array" ref="A41">IFERROR(INDEX('Annex 2 EHV charges'!$D$11:$D$236, MATCH(0, IF(ISBLANK('Annex 2 EHV charges'!$D$11:$D$236),1, COUNTIF(A$10:$A40, 'Annex 2 EHV charges'!$D$11:$D$236)), 0)),"")</f>
        <v>753</v>
      </c>
      <c r="B41" s="111">
        <f>IF($A41="","",VLOOKUP($A41,'Annex 2 EHV charges'!$D$11:$O$236,2,0))</f>
        <v>753</v>
      </c>
      <c r="C41" s="109" t="str">
        <f>IF($A41="","",VLOOKUP($A41,'Annex 2 EHV charges'!$D$11:$O$236,3,0))</f>
        <v>2200040979039</v>
      </c>
      <c r="D41" s="111" t="str">
        <f>IF($A41="","",VLOOKUP($A41,'Annex 2 EHV charges'!$D$11:$O$236,4,0))</f>
        <v>Chelson</v>
      </c>
      <c r="E41" s="123">
        <f>IFERROR(IF(VLOOKUP($A41,'Annex 2 EHV charges'!$D$11:$O$236,9,FALSE)=0,"",VLOOKUP($A41,'Annex 2 EHV charges'!$D$11:$O$236,9,FALSE)),"")</f>
        <v>-3.8260000000000001</v>
      </c>
      <c r="F41" s="124">
        <f>IFERROR(IF(VLOOKUP($A41,'Annex 2 EHV charges'!$D$11:$O$236,10,FALSE)=0,"",VLOOKUP($A41,'Annex 2 EHV charges'!$D$11:$O$236,10,FALSE)),"")</f>
        <v>342.47</v>
      </c>
      <c r="G41" s="125">
        <f>IFERROR(IF(VLOOKUP($A41,'Annex 2 EHV charges'!$D$11:$O$236,11,FALSE)=0,"",VLOOKUP($A41,'Annex 2 EHV charges'!$D$11:$O$236,11,FALSE)),"")</f>
        <v>0.06</v>
      </c>
      <c r="H41" s="125">
        <f>IFERROR(IF(VLOOKUP($A41,'Annex 2 EHV charges'!$D$11:$O$236,12,FALSE)=0,"",VLOOKUP($A41,'Annex 2 EHV charges'!$D$11:$O$236,12,FALSE)),"")</f>
        <v>0.06</v>
      </c>
    </row>
    <row r="42" spans="1:8" x14ac:dyDescent="0.2">
      <c r="A42" s="109">
        <f t="array" ref="A42">IFERROR(INDEX('Annex 2 EHV charges'!$D$11:$D$236, MATCH(0, IF(ISBLANK('Annex 2 EHV charges'!$D$11:$D$236),1, COUNTIF(A$10:$A41, 'Annex 2 EHV charges'!$D$11:$D$236)), 0)),"")</f>
        <v>754</v>
      </c>
      <c r="B42" s="111">
        <f>IF($A42="","",VLOOKUP($A42,'Annex 2 EHV charges'!$D$11:$O$236,2,0))</f>
        <v>754</v>
      </c>
      <c r="C42" s="109" t="str">
        <f>IF($A42="","",VLOOKUP($A42,'Annex 2 EHV charges'!$D$11:$O$236,3,0))</f>
        <v>2200041253506</v>
      </c>
      <c r="D42" s="111" t="str">
        <f>IF($A42="","",VLOOKUP($A42,'Annex 2 EHV charges'!$D$11:$O$236,4,0))</f>
        <v>Darracott</v>
      </c>
      <c r="E42" s="123" t="str">
        <f>IFERROR(IF(VLOOKUP($A42,'Annex 2 EHV charges'!$D$11:$O$236,9,FALSE)=0,"",VLOOKUP($A42,'Annex 2 EHV charges'!$D$11:$O$236,9,FALSE)),"")</f>
        <v/>
      </c>
      <c r="F42" s="124">
        <f>IFERROR(IF(VLOOKUP($A42,'Annex 2 EHV charges'!$D$11:$O$236,10,FALSE)=0,"",VLOOKUP($A42,'Annex 2 EHV charges'!$D$11:$O$236,10,FALSE)),"")</f>
        <v>329.84</v>
      </c>
      <c r="G42" s="125">
        <f>IFERROR(IF(VLOOKUP($A42,'Annex 2 EHV charges'!$D$11:$O$236,11,FALSE)=0,"",VLOOKUP($A42,'Annex 2 EHV charges'!$D$11:$O$236,11,FALSE)),"")</f>
        <v>0.06</v>
      </c>
      <c r="H42" s="125">
        <f>IFERROR(IF(VLOOKUP($A42,'Annex 2 EHV charges'!$D$11:$O$236,12,FALSE)=0,"",VLOOKUP($A42,'Annex 2 EHV charges'!$D$11:$O$236,12,FALSE)),"")</f>
        <v>0.06</v>
      </c>
    </row>
    <row r="43" spans="1:8" x14ac:dyDescent="0.2">
      <c r="A43" s="109">
        <f t="array" ref="A43">IFERROR(INDEX('Annex 2 EHV charges'!$D$11:$D$236, MATCH(0, IF(ISBLANK('Annex 2 EHV charges'!$D$11:$D$236),1, COUNTIF(A$10:$A42, 'Annex 2 EHV charges'!$D$11:$D$236)), 0)),"")</f>
        <v>764</v>
      </c>
      <c r="B43" s="111">
        <f>IF($A43="","",VLOOKUP($A43,'Annex 2 EHV charges'!$D$11:$O$236,2,0))</f>
        <v>764</v>
      </c>
      <c r="C43" s="109" t="str">
        <f>IF($A43="","",VLOOKUP($A43,'Annex 2 EHV charges'!$D$11:$O$236,3,0))</f>
        <v>2200040164254</v>
      </c>
      <c r="D43" s="111" t="str">
        <f>IF($A43="","",VLOOKUP($A43,'Annex 2 EHV charges'!$D$11:$O$236,4,0))</f>
        <v>Bears Down</v>
      </c>
      <c r="E43" s="123" t="str">
        <f>IFERROR(IF(VLOOKUP($A43,'Annex 2 EHV charges'!$D$11:$O$236,9,FALSE)=0,"",VLOOKUP($A43,'Annex 2 EHV charges'!$D$11:$O$236,9,FALSE)),"")</f>
        <v/>
      </c>
      <c r="F43" s="124" t="str">
        <f>IFERROR(IF(VLOOKUP($A43,'Annex 2 EHV charges'!$D$11:$O$236,10,FALSE)=0,"",VLOOKUP($A43,'Annex 2 EHV charges'!$D$11:$O$236,10,FALSE)),"")</f>
        <v/>
      </c>
      <c r="G43" s="125" t="str">
        <f>IFERROR(IF(VLOOKUP($A43,'Annex 2 EHV charges'!$D$11:$O$236,11,FALSE)=0,"",VLOOKUP($A43,'Annex 2 EHV charges'!$D$11:$O$236,11,FALSE)),"")</f>
        <v/>
      </c>
      <c r="H43" s="125" t="str">
        <f>IFERROR(IF(VLOOKUP($A43,'Annex 2 EHV charges'!$D$11:$O$236,12,FALSE)=0,"",VLOOKUP($A43,'Annex 2 EHV charges'!$D$11:$O$236,12,FALSE)),"")</f>
        <v/>
      </c>
    </row>
    <row r="44" spans="1:8" x14ac:dyDescent="0.2">
      <c r="A44" s="109">
        <f t="array" ref="A44">IFERROR(INDEX('Annex 2 EHV charges'!$D$11:$D$236, MATCH(0, IF(ISBLANK('Annex 2 EHV charges'!$D$11:$D$236),1, COUNTIF(A$10:$A43, 'Annex 2 EHV charges'!$D$11:$D$236)), 0)),"")</f>
        <v>757</v>
      </c>
      <c r="B44" s="111">
        <f>IF($A44="","",VLOOKUP($A44,'Annex 2 EHV charges'!$D$11:$O$236,2,0))</f>
        <v>757</v>
      </c>
      <c r="C44" s="109" t="str">
        <f>IF($A44="","",VLOOKUP($A44,'Annex 2 EHV charges'!$D$11:$O$236,3,0))</f>
        <v>2200040473940</v>
      </c>
      <c r="D44" s="111" t="str">
        <f>IF($A44="","",VLOOKUP($A44,'Annex 2 EHV charges'!$D$11:$O$236,4,0))</f>
        <v>St Day</v>
      </c>
      <c r="E44" s="123">
        <f>IFERROR(IF(VLOOKUP($A44,'Annex 2 EHV charges'!$D$11:$O$236,9,FALSE)=0,"",VLOOKUP($A44,'Annex 2 EHV charges'!$D$11:$O$236,9,FALSE)),"")</f>
        <v>-0.58499999999999996</v>
      </c>
      <c r="F44" s="124">
        <f>IFERROR(IF(VLOOKUP($A44,'Annex 2 EHV charges'!$D$11:$O$236,10,FALSE)=0,"",VLOOKUP($A44,'Annex 2 EHV charges'!$D$11:$O$236,10,FALSE)),"")</f>
        <v>157.61000000000001</v>
      </c>
      <c r="G44" s="125">
        <f>IFERROR(IF(VLOOKUP($A44,'Annex 2 EHV charges'!$D$11:$O$236,11,FALSE)=0,"",VLOOKUP($A44,'Annex 2 EHV charges'!$D$11:$O$236,11,FALSE)),"")</f>
        <v>0.06</v>
      </c>
      <c r="H44" s="125">
        <f>IFERROR(IF(VLOOKUP($A44,'Annex 2 EHV charges'!$D$11:$O$236,12,FALSE)=0,"",VLOOKUP($A44,'Annex 2 EHV charges'!$D$11:$O$236,12,FALSE)),"")</f>
        <v>0.06</v>
      </c>
    </row>
    <row r="45" spans="1:8" x14ac:dyDescent="0.2">
      <c r="A45" s="109">
        <f t="array" ref="A45">IFERROR(INDEX('Annex 2 EHV charges'!$D$11:$D$236, MATCH(0, IF(ISBLANK('Annex 2 EHV charges'!$D$11:$D$236),1, COUNTIF(A$10:$A44, 'Annex 2 EHV charges'!$D$11:$D$236)), 0)),"")</f>
        <v>758</v>
      </c>
      <c r="B45" s="111">
        <f>IF($A45="","",VLOOKUP($A45,'Annex 2 EHV charges'!$D$11:$O$236,2,0))</f>
        <v>758</v>
      </c>
      <c r="C45" s="109" t="str">
        <f>IF($A45="","",VLOOKUP($A45,'Annex 2 EHV charges'!$D$11:$O$236,3,0))</f>
        <v>2200041499762</v>
      </c>
      <c r="D45" s="111" t="str">
        <f>IF($A45="","",VLOOKUP($A45,'Annex 2 EHV charges'!$D$11:$O$236,4,0))</f>
        <v>Shooters Bottom</v>
      </c>
      <c r="E45" s="123" t="str">
        <f>IFERROR(IF(VLOOKUP($A45,'Annex 2 EHV charges'!$D$11:$O$236,9,FALSE)=0,"",VLOOKUP($A45,'Annex 2 EHV charges'!$D$11:$O$236,9,FALSE)),"")</f>
        <v/>
      </c>
      <c r="F45" s="124">
        <f>IFERROR(IF(VLOOKUP($A45,'Annex 2 EHV charges'!$D$11:$O$236,10,FALSE)=0,"",VLOOKUP($A45,'Annex 2 EHV charges'!$D$11:$O$236,10,FALSE)),"")</f>
        <v>311.92</v>
      </c>
      <c r="G45" s="125">
        <f>IFERROR(IF(VLOOKUP($A45,'Annex 2 EHV charges'!$D$11:$O$236,11,FALSE)=0,"",VLOOKUP($A45,'Annex 2 EHV charges'!$D$11:$O$236,11,FALSE)),"")</f>
        <v>0.06</v>
      </c>
      <c r="H45" s="125">
        <f>IFERROR(IF(VLOOKUP($A45,'Annex 2 EHV charges'!$D$11:$O$236,12,FALSE)=0,"",VLOOKUP($A45,'Annex 2 EHV charges'!$D$11:$O$236,12,FALSE)),"")</f>
        <v>0.06</v>
      </c>
    </row>
    <row r="46" spans="1:8" x14ac:dyDescent="0.2">
      <c r="A46" s="109">
        <f t="array" ref="A46">IFERROR(INDEX('Annex 2 EHV charges'!$D$11:$D$236, MATCH(0, IF(ISBLANK('Annex 2 EHV charges'!$D$11:$D$236),1, COUNTIF(A$10:$A45, 'Annex 2 EHV charges'!$D$11:$D$236)), 0)),"")</f>
        <v>760</v>
      </c>
      <c r="B46" s="111">
        <f>IF($A46="","",VLOOKUP($A46,'Annex 2 EHV charges'!$D$11:$O$236,2,0))</f>
        <v>760</v>
      </c>
      <c r="C46" s="109" t="str">
        <f>IF($A46="","",VLOOKUP($A46,'Annex 2 EHV charges'!$D$11:$O$236,3,0))</f>
        <v>2200041625587</v>
      </c>
      <c r="D46" s="111" t="str">
        <f>IF($A46="","",VLOOKUP($A46,'Annex 2 EHV charges'!$D$11:$O$236,4,0))</f>
        <v>Heathfield</v>
      </c>
      <c r="E46" s="123">
        <f>IFERROR(IF(VLOOKUP($A46,'Annex 2 EHV charges'!$D$11:$O$236,9,FALSE)=0,"",VLOOKUP($A46,'Annex 2 EHV charges'!$D$11:$O$236,9,FALSE)),"")</f>
        <v>-10.352</v>
      </c>
      <c r="F46" s="124">
        <f>IFERROR(IF(VLOOKUP($A46,'Annex 2 EHV charges'!$D$11:$O$236,10,FALSE)=0,"",VLOOKUP($A46,'Annex 2 EHV charges'!$D$11:$O$236,10,FALSE)),"")</f>
        <v>313.04000000000002</v>
      </c>
      <c r="G46" s="125">
        <f>IFERROR(IF(VLOOKUP($A46,'Annex 2 EHV charges'!$D$11:$O$236,11,FALSE)=0,"",VLOOKUP($A46,'Annex 2 EHV charges'!$D$11:$O$236,11,FALSE)),"")</f>
        <v>0.06</v>
      </c>
      <c r="H46" s="125">
        <f>IFERROR(IF(VLOOKUP($A46,'Annex 2 EHV charges'!$D$11:$O$236,12,FALSE)=0,"",VLOOKUP($A46,'Annex 2 EHV charges'!$D$11:$O$236,12,FALSE)),"")</f>
        <v>0.06</v>
      </c>
    </row>
    <row r="47" spans="1:8" x14ac:dyDescent="0.2">
      <c r="A47" s="109">
        <f t="array" ref="A47">IFERROR(INDEX('Annex 2 EHV charges'!$D$11:$D$236, MATCH(0, IF(ISBLANK('Annex 2 EHV charges'!$D$11:$D$236),1, COUNTIF(A$10:$A46, 'Annex 2 EHV charges'!$D$11:$D$236)), 0)),"")</f>
        <v>761</v>
      </c>
      <c r="B47" s="111">
        <f>IF($A47="","",VLOOKUP($A47,'Annex 2 EHV charges'!$D$11:$O$236,2,0))</f>
        <v>761</v>
      </c>
      <c r="C47" s="109" t="str">
        <f>IF($A47="","",VLOOKUP($A47,'Annex 2 EHV charges'!$D$11:$O$236,3,0))</f>
        <v>2200041845850</v>
      </c>
      <c r="D47" s="111" t="str">
        <f>IF($A47="","",VLOOKUP($A47,'Annex 2 EHV charges'!$D$11:$O$236,4,0))</f>
        <v>Goonhilly</v>
      </c>
      <c r="E47" s="123" t="str">
        <f>IFERROR(IF(VLOOKUP($A47,'Annex 2 EHV charges'!$D$11:$O$236,9,FALSE)=0,"",VLOOKUP($A47,'Annex 2 EHV charges'!$D$11:$O$236,9,FALSE)),"")</f>
        <v/>
      </c>
      <c r="F47" s="124">
        <f>IFERROR(IF(VLOOKUP($A47,'Annex 2 EHV charges'!$D$11:$O$236,10,FALSE)=0,"",VLOOKUP($A47,'Annex 2 EHV charges'!$D$11:$O$236,10,FALSE)),"")</f>
        <v>1346.84</v>
      </c>
      <c r="G47" s="125">
        <f>IFERROR(IF(VLOOKUP($A47,'Annex 2 EHV charges'!$D$11:$O$236,11,FALSE)=0,"",VLOOKUP($A47,'Annex 2 EHV charges'!$D$11:$O$236,11,FALSE)),"")</f>
        <v>0.06</v>
      </c>
      <c r="H47" s="125">
        <f>IFERROR(IF(VLOOKUP($A47,'Annex 2 EHV charges'!$D$11:$O$236,12,FALSE)=0,"",VLOOKUP($A47,'Annex 2 EHV charges'!$D$11:$O$236,12,FALSE)),"")</f>
        <v>0.06</v>
      </c>
    </row>
    <row r="48" spans="1:8" x14ac:dyDescent="0.2">
      <c r="A48" s="109">
        <f t="array" ref="A48">IFERROR(INDEX('Annex 2 EHV charges'!$D$11:$D$236, MATCH(0, IF(ISBLANK('Annex 2 EHV charges'!$D$11:$D$236),1, COUNTIF(A$10:$A47, 'Annex 2 EHV charges'!$D$11:$D$236)), 0)),"")</f>
        <v>762</v>
      </c>
      <c r="B48" s="111">
        <f>IF($A48="","",VLOOKUP($A48,'Annex 2 EHV charges'!$D$11:$O$236,2,0))</f>
        <v>762</v>
      </c>
      <c r="C48" s="109" t="str">
        <f>IF($A48="","",VLOOKUP($A48,'Annex 2 EHV charges'!$D$11:$O$236,3,0))</f>
        <v>2200041786683</v>
      </c>
      <c r="D48" s="111" t="str">
        <f>IF($A48="","",VLOOKUP($A48,'Annex 2 EHV charges'!$D$11:$O$236,4,0))</f>
        <v>Delabole</v>
      </c>
      <c r="E48" s="123" t="str">
        <f>IFERROR(IF(VLOOKUP($A48,'Annex 2 EHV charges'!$D$11:$O$236,9,FALSE)=0,"",VLOOKUP($A48,'Annex 2 EHV charges'!$D$11:$O$236,9,FALSE)),"")</f>
        <v/>
      </c>
      <c r="F48" s="124">
        <f>IFERROR(IF(VLOOKUP($A48,'Annex 2 EHV charges'!$D$11:$O$236,10,FALSE)=0,"",VLOOKUP($A48,'Annex 2 EHV charges'!$D$11:$O$236,10,FALSE)),"")</f>
        <v>347.06</v>
      </c>
      <c r="G48" s="125">
        <f>IFERROR(IF(VLOOKUP($A48,'Annex 2 EHV charges'!$D$11:$O$236,11,FALSE)=0,"",VLOOKUP($A48,'Annex 2 EHV charges'!$D$11:$O$236,11,FALSE)),"")</f>
        <v>0.06</v>
      </c>
      <c r="H48" s="125">
        <f>IFERROR(IF(VLOOKUP($A48,'Annex 2 EHV charges'!$D$11:$O$236,12,FALSE)=0,"",VLOOKUP($A48,'Annex 2 EHV charges'!$D$11:$O$236,12,FALSE)),"")</f>
        <v>0.06</v>
      </c>
    </row>
    <row r="49" spans="1:8" x14ac:dyDescent="0.2">
      <c r="A49" s="109">
        <f t="array" ref="A49">IFERROR(INDEX('Annex 2 EHV charges'!$D$11:$D$236, MATCH(0, IF(ISBLANK('Annex 2 EHV charges'!$D$11:$D$236),1, COUNTIF(A$10:$A48, 'Annex 2 EHV charges'!$D$11:$D$236)), 0)),"")</f>
        <v>763</v>
      </c>
      <c r="B49" s="111">
        <f>IF($A49="","",VLOOKUP($A49,'Annex 2 EHV charges'!$D$11:$O$236,2,0))</f>
        <v>763</v>
      </c>
      <c r="C49" s="109" t="str">
        <f>IF($A49="","",VLOOKUP($A49,'Annex 2 EHV charges'!$D$11:$O$236,3,0))</f>
        <v>2200041930498</v>
      </c>
      <c r="D49" s="111" t="str">
        <f>IF($A49="","",VLOOKUP($A49,'Annex 2 EHV charges'!$D$11:$O$236,4,0))</f>
        <v>Fullabrook</v>
      </c>
      <c r="E49" s="123" t="str">
        <f>IFERROR(IF(VLOOKUP($A49,'Annex 2 EHV charges'!$D$11:$O$236,9,FALSE)=0,"",VLOOKUP($A49,'Annex 2 EHV charges'!$D$11:$O$236,9,FALSE)),"")</f>
        <v/>
      </c>
      <c r="F49" s="124">
        <f>IFERROR(IF(VLOOKUP($A49,'Annex 2 EHV charges'!$D$11:$O$236,10,FALSE)=0,"",VLOOKUP($A49,'Annex 2 EHV charges'!$D$11:$O$236,10,FALSE)),"")</f>
        <v>22497.24</v>
      </c>
      <c r="G49" s="125">
        <f>IFERROR(IF(VLOOKUP($A49,'Annex 2 EHV charges'!$D$11:$O$236,11,FALSE)=0,"",VLOOKUP($A49,'Annex 2 EHV charges'!$D$11:$O$236,11,FALSE)),"")</f>
        <v>0.06</v>
      </c>
      <c r="H49" s="125">
        <f>IFERROR(IF(VLOOKUP($A49,'Annex 2 EHV charges'!$D$11:$O$236,12,FALSE)=0,"",VLOOKUP($A49,'Annex 2 EHV charges'!$D$11:$O$236,12,FALSE)),"")</f>
        <v>0.06</v>
      </c>
    </row>
    <row r="50" spans="1:8" x14ac:dyDescent="0.2">
      <c r="A50" s="109">
        <f t="array" ref="A50">IFERROR(INDEX('Annex 2 EHV charges'!$D$11:$D$236, MATCH(0, IF(ISBLANK('Annex 2 EHV charges'!$D$11:$D$236),1, COUNTIF(A$10:$A49, 'Annex 2 EHV charges'!$D$11:$D$236)), 0)),"")</f>
        <v>724</v>
      </c>
      <c r="B50" s="111">
        <f>IF($A50="","",VLOOKUP($A50,'Annex 2 EHV charges'!$D$11:$O$236,2,0))</f>
        <v>724</v>
      </c>
      <c r="C50" s="109" t="str">
        <f>IF($A50="","",VLOOKUP($A50,'Annex 2 EHV charges'!$D$11:$O$236,3,0))</f>
        <v>2200042142410</v>
      </c>
      <c r="D50" s="111" t="str">
        <f>IF($A50="","",VLOOKUP($A50,'Annex 2 EHV charges'!$D$11:$O$236,4,0))</f>
        <v>Trenoweth Farm</v>
      </c>
      <c r="E50" s="123" t="str">
        <f>IFERROR(IF(VLOOKUP($A50,'Annex 2 EHV charges'!$D$11:$O$236,9,FALSE)=0,"",VLOOKUP($A50,'Annex 2 EHV charges'!$D$11:$O$236,9,FALSE)),"")</f>
        <v/>
      </c>
      <c r="F50" s="124">
        <f>IFERROR(IF(VLOOKUP($A50,'Annex 2 EHV charges'!$D$11:$O$236,10,FALSE)=0,"",VLOOKUP($A50,'Annex 2 EHV charges'!$D$11:$O$236,10,FALSE)),"")</f>
        <v>456.61</v>
      </c>
      <c r="G50" s="125">
        <f>IFERROR(IF(VLOOKUP($A50,'Annex 2 EHV charges'!$D$11:$O$236,11,FALSE)=0,"",VLOOKUP($A50,'Annex 2 EHV charges'!$D$11:$O$236,11,FALSE)),"")</f>
        <v>0.06</v>
      </c>
      <c r="H50" s="125">
        <f>IFERROR(IF(VLOOKUP($A50,'Annex 2 EHV charges'!$D$11:$O$236,12,FALSE)=0,"",VLOOKUP($A50,'Annex 2 EHV charges'!$D$11:$O$236,12,FALSE)),"")</f>
        <v>0.06</v>
      </c>
    </row>
    <row r="51" spans="1:8" x14ac:dyDescent="0.2">
      <c r="A51" s="109">
        <f t="array" ref="A51">IFERROR(INDEX('Annex 2 EHV charges'!$D$11:$D$236, MATCH(0, IF(ISBLANK('Annex 2 EHV charges'!$D$11:$D$236),1, COUNTIF(A$10:$A50, 'Annex 2 EHV charges'!$D$11:$D$236)), 0)),"")</f>
        <v>725</v>
      </c>
      <c r="B51" s="111">
        <f>IF($A51="","",VLOOKUP($A51,'Annex 2 EHV charges'!$D$11:$O$236,2,0))</f>
        <v>725</v>
      </c>
      <c r="C51" s="109" t="str">
        <f>IF($A51="","",VLOOKUP($A51,'Annex 2 EHV charges'!$D$11:$O$236,3,0))</f>
        <v>2200042142457</v>
      </c>
      <c r="D51" s="111" t="str">
        <f>IF($A51="","",VLOOKUP($A51,'Annex 2 EHV charges'!$D$11:$O$236,4,0))</f>
        <v>Woodland Barton PV 33kV Gen</v>
      </c>
      <c r="E51" s="123" t="str">
        <f>IFERROR(IF(VLOOKUP($A51,'Annex 2 EHV charges'!$D$11:$O$236,9,FALSE)=0,"",VLOOKUP($A51,'Annex 2 EHV charges'!$D$11:$O$236,9,FALSE)),"")</f>
        <v/>
      </c>
      <c r="F51" s="124">
        <f>IFERROR(IF(VLOOKUP($A51,'Annex 2 EHV charges'!$D$11:$O$236,10,FALSE)=0,"",VLOOKUP($A51,'Annex 2 EHV charges'!$D$11:$O$236,10,FALSE)),"")</f>
        <v>720.71</v>
      </c>
      <c r="G51" s="125">
        <f>IFERROR(IF(VLOOKUP($A51,'Annex 2 EHV charges'!$D$11:$O$236,11,FALSE)=0,"",VLOOKUP($A51,'Annex 2 EHV charges'!$D$11:$O$236,11,FALSE)),"")</f>
        <v>0.06</v>
      </c>
      <c r="H51" s="125">
        <f>IFERROR(IF(VLOOKUP($A51,'Annex 2 EHV charges'!$D$11:$O$236,12,FALSE)=0,"",VLOOKUP($A51,'Annex 2 EHV charges'!$D$11:$O$236,12,FALSE)),"")</f>
        <v>0.06</v>
      </c>
    </row>
    <row r="52" spans="1:8" x14ac:dyDescent="0.2">
      <c r="A52" s="109">
        <f t="array" ref="A52">IFERROR(INDEX('Annex 2 EHV charges'!$D$11:$D$236, MATCH(0, IF(ISBLANK('Annex 2 EHV charges'!$D$11:$D$236),1, COUNTIF(A$10:$A51, 'Annex 2 EHV charges'!$D$11:$D$236)), 0)),"")</f>
        <v>726</v>
      </c>
      <c r="B52" s="111">
        <f>IF($A52="","",VLOOKUP($A52,'Annex 2 EHV charges'!$D$11:$O$236,2,0))</f>
        <v>726</v>
      </c>
      <c r="C52" s="109" t="str">
        <f>IF($A52="","",VLOOKUP($A52,'Annex 2 EHV charges'!$D$11:$O$236,3,0))</f>
        <v>2200041978782</v>
      </c>
      <c r="D52" s="111" t="str">
        <f>IF($A52="","",VLOOKUP($A52,'Annex 2 EHV charges'!$D$11:$O$236,4,0))</f>
        <v>Manor PV Farm 33kV</v>
      </c>
      <c r="E52" s="123" t="str">
        <f>IFERROR(IF(VLOOKUP($A52,'Annex 2 EHV charges'!$D$11:$O$236,9,FALSE)=0,"",VLOOKUP($A52,'Annex 2 EHV charges'!$D$11:$O$236,9,FALSE)),"")</f>
        <v/>
      </c>
      <c r="F52" s="124">
        <f>IFERROR(IF(VLOOKUP($A52,'Annex 2 EHV charges'!$D$11:$O$236,10,FALSE)=0,"",VLOOKUP($A52,'Annex 2 EHV charges'!$D$11:$O$236,10,FALSE)),"")</f>
        <v>323.69</v>
      </c>
      <c r="G52" s="125">
        <f>IFERROR(IF(VLOOKUP($A52,'Annex 2 EHV charges'!$D$11:$O$236,11,FALSE)=0,"",VLOOKUP($A52,'Annex 2 EHV charges'!$D$11:$O$236,11,FALSE)),"")</f>
        <v>0.06</v>
      </c>
      <c r="H52" s="125">
        <f>IFERROR(IF(VLOOKUP($A52,'Annex 2 EHV charges'!$D$11:$O$236,12,FALSE)=0,"",VLOOKUP($A52,'Annex 2 EHV charges'!$D$11:$O$236,12,FALSE)),"")</f>
        <v>0.06</v>
      </c>
    </row>
    <row r="53" spans="1:8" x14ac:dyDescent="0.2">
      <c r="A53" s="109">
        <f t="array" ref="A53">IFERROR(INDEX('Annex 2 EHV charges'!$D$11:$D$236, MATCH(0, IF(ISBLANK('Annex 2 EHV charges'!$D$11:$D$236),1, COUNTIF(A$10:$A52, 'Annex 2 EHV charges'!$D$11:$D$236)), 0)),"")</f>
        <v>727</v>
      </c>
      <c r="B53" s="111">
        <f>IF($A53="","",VLOOKUP($A53,'Annex 2 EHV charges'!$D$11:$O$236,2,0))</f>
        <v>727</v>
      </c>
      <c r="C53" s="109" t="str">
        <f>IF($A53="","",VLOOKUP($A53,'Annex 2 EHV charges'!$D$11:$O$236,3,0))</f>
        <v>2200041978861</v>
      </c>
      <c r="D53" s="111" t="str">
        <f>IF($A53="","",VLOOKUP($A53,'Annex 2 EHV charges'!$D$11:$O$236,4,0))</f>
        <v>Churchtown Farm PV 33kV</v>
      </c>
      <c r="E53" s="123" t="str">
        <f>IFERROR(IF(VLOOKUP($A53,'Annex 2 EHV charges'!$D$11:$O$236,9,FALSE)=0,"",VLOOKUP($A53,'Annex 2 EHV charges'!$D$11:$O$236,9,FALSE)),"")</f>
        <v/>
      </c>
      <c r="F53" s="124">
        <f>IFERROR(IF(VLOOKUP($A53,'Annex 2 EHV charges'!$D$11:$O$236,10,FALSE)=0,"",VLOOKUP($A53,'Annex 2 EHV charges'!$D$11:$O$236,10,FALSE)),"")</f>
        <v>329.37</v>
      </c>
      <c r="G53" s="125">
        <f>IFERROR(IF(VLOOKUP($A53,'Annex 2 EHV charges'!$D$11:$O$236,11,FALSE)=0,"",VLOOKUP($A53,'Annex 2 EHV charges'!$D$11:$O$236,11,FALSE)),"")</f>
        <v>0.06</v>
      </c>
      <c r="H53" s="125">
        <f>IFERROR(IF(VLOOKUP($A53,'Annex 2 EHV charges'!$D$11:$O$236,12,FALSE)=0,"",VLOOKUP($A53,'Annex 2 EHV charges'!$D$11:$O$236,12,FALSE)),"")</f>
        <v>0.06</v>
      </c>
    </row>
    <row r="54" spans="1:8" x14ac:dyDescent="0.2">
      <c r="A54" s="109">
        <f t="array" ref="A54">IFERROR(INDEX('Annex 2 EHV charges'!$D$11:$D$236, MATCH(0, IF(ISBLANK('Annex 2 EHV charges'!$D$11:$D$236),1, COUNTIF(A$10:$A53, 'Annex 2 EHV charges'!$D$11:$D$236)), 0)),"")</f>
        <v>728</v>
      </c>
      <c r="B54" s="111">
        <f>IF($A54="","",VLOOKUP($A54,'Annex 2 EHV charges'!$D$11:$O$236,2,0))</f>
        <v>728</v>
      </c>
      <c r="C54" s="109" t="str">
        <f>IF($A54="","",VLOOKUP($A54,'Annex 2 EHV charges'!$D$11:$O$236,3,0))</f>
        <v>2200041978807</v>
      </c>
      <c r="D54" s="111" t="str">
        <f>IF($A54="","",VLOOKUP($A54,'Annex 2 EHV charges'!$D$11:$O$236,4,0))</f>
        <v>Trenouth PV 33kV</v>
      </c>
      <c r="E54" s="123" t="str">
        <f>IFERROR(IF(VLOOKUP($A54,'Annex 2 EHV charges'!$D$11:$O$236,9,FALSE)=0,"",VLOOKUP($A54,'Annex 2 EHV charges'!$D$11:$O$236,9,FALSE)),"")</f>
        <v/>
      </c>
      <c r="F54" s="124">
        <f>IFERROR(IF(VLOOKUP($A54,'Annex 2 EHV charges'!$D$11:$O$236,10,FALSE)=0,"",VLOOKUP($A54,'Annex 2 EHV charges'!$D$11:$O$236,10,FALSE)),"")</f>
        <v>783.77</v>
      </c>
      <c r="G54" s="125">
        <f>IFERROR(IF(VLOOKUP($A54,'Annex 2 EHV charges'!$D$11:$O$236,11,FALSE)=0,"",VLOOKUP($A54,'Annex 2 EHV charges'!$D$11:$O$236,11,FALSE)),"")</f>
        <v>0.06</v>
      </c>
      <c r="H54" s="125">
        <f>IFERROR(IF(VLOOKUP($A54,'Annex 2 EHV charges'!$D$11:$O$236,12,FALSE)=0,"",VLOOKUP($A54,'Annex 2 EHV charges'!$D$11:$O$236,12,FALSE)),"")</f>
        <v>0.06</v>
      </c>
    </row>
    <row r="55" spans="1:8" x14ac:dyDescent="0.2">
      <c r="A55" s="109">
        <f t="array" ref="A55">IFERROR(INDEX('Annex 2 EHV charges'!$D$11:$D$236, MATCH(0, IF(ISBLANK('Annex 2 EHV charges'!$D$11:$D$236),1, COUNTIF(A$10:$A54, 'Annex 2 EHV charges'!$D$11:$D$236)), 0)),"")</f>
        <v>732</v>
      </c>
      <c r="B55" s="111">
        <f>IF($A55="","",VLOOKUP($A55,'Annex 2 EHV charges'!$D$11:$O$236,2,0))</f>
        <v>732</v>
      </c>
      <c r="C55" s="109" t="str">
        <f>IF($A55="","",VLOOKUP($A55,'Annex 2 EHV charges'!$D$11:$O$236,3,0))</f>
        <v>2200041979883</v>
      </c>
      <c r="D55" s="111" t="str">
        <f>IF($A55="","",VLOOKUP($A55,'Annex 2 EHV charges'!$D$11:$O$236,4,0))</f>
        <v>Howton Farm PV 33kV</v>
      </c>
      <c r="E55" s="123" t="str">
        <f>IFERROR(IF(VLOOKUP($A55,'Annex 2 EHV charges'!$D$11:$O$236,9,FALSE)=0,"",VLOOKUP($A55,'Annex 2 EHV charges'!$D$11:$O$236,9,FALSE)),"")</f>
        <v/>
      </c>
      <c r="F55" s="124">
        <f>IFERROR(IF(VLOOKUP($A55,'Annex 2 EHV charges'!$D$11:$O$236,10,FALSE)=0,"",VLOOKUP($A55,'Annex 2 EHV charges'!$D$11:$O$236,10,FALSE)),"")</f>
        <v>329.82</v>
      </c>
      <c r="G55" s="125">
        <f>IFERROR(IF(VLOOKUP($A55,'Annex 2 EHV charges'!$D$11:$O$236,11,FALSE)=0,"",VLOOKUP($A55,'Annex 2 EHV charges'!$D$11:$O$236,11,FALSE)),"")</f>
        <v>0.06</v>
      </c>
      <c r="H55" s="125">
        <f>IFERROR(IF(VLOOKUP($A55,'Annex 2 EHV charges'!$D$11:$O$236,12,FALSE)=0,"",VLOOKUP($A55,'Annex 2 EHV charges'!$D$11:$O$236,12,FALSE)),"")</f>
        <v>0.06</v>
      </c>
    </row>
    <row r="56" spans="1:8" x14ac:dyDescent="0.2">
      <c r="A56" s="109">
        <f t="array" ref="A56">IFERROR(INDEX('Annex 2 EHV charges'!$D$11:$D$236, MATCH(0, IF(ISBLANK('Annex 2 EHV charges'!$D$11:$D$236),1, COUNTIF(A$10:$A55, 'Annex 2 EHV charges'!$D$11:$D$236)), 0)),"")</f>
        <v>734</v>
      </c>
      <c r="B56" s="111">
        <f>IF($A56="","",VLOOKUP($A56,'Annex 2 EHV charges'!$D$11:$O$236,2,0))</f>
        <v>734</v>
      </c>
      <c r="C56" s="109" t="str">
        <f>IF($A56="","",VLOOKUP($A56,'Annex 2 EHV charges'!$D$11:$O$236,3,0))</f>
        <v>New Connection</v>
      </c>
      <c r="D56" s="111" t="str">
        <f>IF($A56="","",VLOOKUP($A56,'Annex 2 EHV charges'!$D$11:$O$236,4,0))</f>
        <v xml:space="preserve">Newton Downs Farm </v>
      </c>
      <c r="E56" s="123" t="str">
        <f>IFERROR(IF(VLOOKUP($A56,'Annex 2 EHV charges'!$D$11:$O$236,9,FALSE)=0,"",VLOOKUP($A56,'Annex 2 EHV charges'!$D$11:$O$236,9,FALSE)),"")</f>
        <v/>
      </c>
      <c r="F56" s="124">
        <f>IFERROR(IF(VLOOKUP($A56,'Annex 2 EHV charges'!$D$11:$O$236,10,FALSE)=0,"",VLOOKUP($A56,'Annex 2 EHV charges'!$D$11:$O$236,10,FALSE)),"")</f>
        <v>659.51</v>
      </c>
      <c r="G56" s="125">
        <f>IFERROR(IF(VLOOKUP($A56,'Annex 2 EHV charges'!$D$11:$O$236,11,FALSE)=0,"",VLOOKUP($A56,'Annex 2 EHV charges'!$D$11:$O$236,11,FALSE)),"")</f>
        <v>0.06</v>
      </c>
      <c r="H56" s="125">
        <f>IFERROR(IF(VLOOKUP($A56,'Annex 2 EHV charges'!$D$11:$O$236,12,FALSE)=0,"",VLOOKUP($A56,'Annex 2 EHV charges'!$D$11:$O$236,12,FALSE)),"")</f>
        <v>0.06</v>
      </c>
    </row>
    <row r="57" spans="1:8" x14ac:dyDescent="0.2">
      <c r="A57" s="109">
        <f t="array" ref="A57">IFERROR(INDEX('Annex 2 EHV charges'!$D$11:$D$236, MATCH(0, IF(ISBLANK('Annex 2 EHV charges'!$D$11:$D$236),1, COUNTIF(A$10:$A56, 'Annex 2 EHV charges'!$D$11:$D$236)), 0)),"")</f>
        <v>735</v>
      </c>
      <c r="B57" s="111">
        <f>IF($A57="","",VLOOKUP($A57,'Annex 2 EHV charges'!$D$11:$O$236,2,0))</f>
        <v>735</v>
      </c>
      <c r="C57" s="109" t="str">
        <f>IF($A57="","",VLOOKUP($A57,'Annex 2 EHV charges'!$D$11:$O$236,3,0))</f>
        <v>2200041978737</v>
      </c>
      <c r="D57" s="111" t="str">
        <f>IF($A57="","",VLOOKUP($A57,'Annex 2 EHV charges'!$D$11:$O$236,4,0))</f>
        <v>East Langford PV 33kV</v>
      </c>
      <c r="E57" s="123" t="str">
        <f>IFERROR(IF(VLOOKUP($A57,'Annex 2 EHV charges'!$D$11:$O$236,9,FALSE)=0,"",VLOOKUP($A57,'Annex 2 EHV charges'!$D$11:$O$236,9,FALSE)),"")</f>
        <v/>
      </c>
      <c r="F57" s="124">
        <f>IFERROR(IF(VLOOKUP($A57,'Annex 2 EHV charges'!$D$11:$O$236,10,FALSE)=0,"",VLOOKUP($A57,'Annex 2 EHV charges'!$D$11:$O$236,10,FALSE)),"")</f>
        <v>376.82</v>
      </c>
      <c r="G57" s="125">
        <f>IFERROR(IF(VLOOKUP($A57,'Annex 2 EHV charges'!$D$11:$O$236,11,FALSE)=0,"",VLOOKUP($A57,'Annex 2 EHV charges'!$D$11:$O$236,11,FALSE)),"")</f>
        <v>0.06</v>
      </c>
      <c r="H57" s="125">
        <f>IFERROR(IF(VLOOKUP($A57,'Annex 2 EHV charges'!$D$11:$O$236,12,FALSE)=0,"",VLOOKUP($A57,'Annex 2 EHV charges'!$D$11:$O$236,12,FALSE)),"")</f>
        <v>0.06</v>
      </c>
    </row>
    <row r="58" spans="1:8" x14ac:dyDescent="0.2">
      <c r="A58" s="109">
        <f t="array" ref="A58">IFERROR(INDEX('Annex 2 EHV charges'!$D$11:$D$236, MATCH(0, IF(ISBLANK('Annex 2 EHV charges'!$D$11:$D$236),1, COUNTIF(A$10:$A57, 'Annex 2 EHV charges'!$D$11:$D$236)), 0)),"")</f>
        <v>736</v>
      </c>
      <c r="B58" s="111">
        <f>IF($A58="","",VLOOKUP($A58,'Annex 2 EHV charges'!$D$11:$O$236,2,0))</f>
        <v>736</v>
      </c>
      <c r="C58" s="109">
        <f>IF($A58="","",VLOOKUP($A58,'Annex 2 EHV charges'!$D$11:$O$236,3,0))</f>
        <v>2200042194288</v>
      </c>
      <c r="D58" s="111" t="str">
        <f>IF($A58="","",VLOOKUP($A58,'Annex 2 EHV charges'!$D$11:$O$236,4,0))</f>
        <v>NINNIS PV 33kV Gen</v>
      </c>
      <c r="E58" s="123" t="str">
        <f>IFERROR(IF(VLOOKUP($A58,'Annex 2 EHV charges'!$D$11:$O$236,9,FALSE)=0,"",VLOOKUP($A58,'Annex 2 EHV charges'!$D$11:$O$236,9,FALSE)),"")</f>
        <v/>
      </c>
      <c r="F58" s="124">
        <f>IFERROR(IF(VLOOKUP($A58,'Annex 2 EHV charges'!$D$11:$O$236,10,FALSE)=0,"",VLOOKUP($A58,'Annex 2 EHV charges'!$D$11:$O$236,10,FALSE)),"")</f>
        <v>521.14</v>
      </c>
      <c r="G58" s="125">
        <f>IFERROR(IF(VLOOKUP($A58,'Annex 2 EHV charges'!$D$11:$O$236,11,FALSE)=0,"",VLOOKUP($A58,'Annex 2 EHV charges'!$D$11:$O$236,11,FALSE)),"")</f>
        <v>0.06</v>
      </c>
      <c r="H58" s="125">
        <f>IFERROR(IF(VLOOKUP($A58,'Annex 2 EHV charges'!$D$11:$O$236,12,FALSE)=0,"",VLOOKUP($A58,'Annex 2 EHV charges'!$D$11:$O$236,12,FALSE)),"")</f>
        <v>0.06</v>
      </c>
    </row>
    <row r="59" spans="1:8" x14ac:dyDescent="0.2">
      <c r="A59" s="109">
        <f t="array" ref="A59">IFERROR(INDEX('Annex 2 EHV charges'!$D$11:$D$236, MATCH(0, IF(ISBLANK('Annex 2 EHV charges'!$D$11:$D$236),1, COUNTIF(A$10:$A58, 'Annex 2 EHV charges'!$D$11:$D$236)), 0)),"")</f>
        <v>737</v>
      </c>
      <c r="B59" s="111">
        <f>IF($A59="","",VLOOKUP($A59,'Annex 2 EHV charges'!$D$11:$O$236,2,0))</f>
        <v>737</v>
      </c>
      <c r="C59" s="109" t="str">
        <f>IF($A59="","",VLOOKUP($A59,'Annex 2 EHV charges'!$D$11:$O$236,3,0))</f>
        <v>2200042208833</v>
      </c>
      <c r="D59" s="111" t="str">
        <f>IF($A59="","",VLOOKUP($A59,'Annex 2 EHV charges'!$D$11:$O$236,4,0))</f>
        <v>Willsland PV 33kV Gen</v>
      </c>
      <c r="E59" s="123" t="str">
        <f>IFERROR(IF(VLOOKUP($A59,'Annex 2 EHV charges'!$D$11:$O$236,9,FALSE)=0,"",VLOOKUP($A59,'Annex 2 EHV charges'!$D$11:$O$236,9,FALSE)),"")</f>
        <v/>
      </c>
      <c r="F59" s="124">
        <f>IFERROR(IF(VLOOKUP($A59,'Annex 2 EHV charges'!$D$11:$O$236,10,FALSE)=0,"",VLOOKUP($A59,'Annex 2 EHV charges'!$D$11:$O$236,10,FALSE)),"")</f>
        <v>342.51</v>
      </c>
      <c r="G59" s="125">
        <f>IFERROR(IF(VLOOKUP($A59,'Annex 2 EHV charges'!$D$11:$O$236,11,FALSE)=0,"",VLOOKUP($A59,'Annex 2 EHV charges'!$D$11:$O$236,11,FALSE)),"")</f>
        <v>0.06</v>
      </c>
      <c r="H59" s="125">
        <f>IFERROR(IF(VLOOKUP($A59,'Annex 2 EHV charges'!$D$11:$O$236,12,FALSE)=0,"",VLOOKUP($A59,'Annex 2 EHV charges'!$D$11:$O$236,12,FALSE)),"")</f>
        <v>0.06</v>
      </c>
    </row>
    <row r="60" spans="1:8" x14ac:dyDescent="0.2">
      <c r="A60" s="109">
        <f t="array" ref="A60">IFERROR(INDEX('Annex 2 EHV charges'!$D$11:$D$236, MATCH(0, IF(ISBLANK('Annex 2 EHV charges'!$D$11:$D$236),1, COUNTIF(A$10:$A59, 'Annex 2 EHV charges'!$D$11:$D$236)), 0)),"")</f>
        <v>738</v>
      </c>
      <c r="B60" s="111">
        <f>IF($A60="","",VLOOKUP($A60,'Annex 2 EHV charges'!$D$11:$O$236,2,0))</f>
        <v>738</v>
      </c>
      <c r="C60" s="109" t="str">
        <f>IF($A60="","",VLOOKUP($A60,'Annex 2 EHV charges'!$D$11:$O$236,3,0))</f>
        <v>2200042141160</v>
      </c>
      <c r="D60" s="111" t="str">
        <f>IF($A60="","",VLOOKUP($A60,'Annex 2 EHV charges'!$D$11:$O$236,4,0))</f>
        <v>Eastcombe PV 33kV Gen</v>
      </c>
      <c r="E60" s="123" t="str">
        <f>IFERROR(IF(VLOOKUP($A60,'Annex 2 EHV charges'!$D$11:$O$236,9,FALSE)=0,"",VLOOKUP($A60,'Annex 2 EHV charges'!$D$11:$O$236,9,FALSE)),"")</f>
        <v/>
      </c>
      <c r="F60" s="124">
        <f>IFERROR(IF(VLOOKUP($A60,'Annex 2 EHV charges'!$D$11:$O$236,10,FALSE)=0,"",VLOOKUP($A60,'Annex 2 EHV charges'!$D$11:$O$236,10,FALSE)),"")</f>
        <v>465.5</v>
      </c>
      <c r="G60" s="125">
        <f>IFERROR(IF(VLOOKUP($A60,'Annex 2 EHV charges'!$D$11:$O$236,11,FALSE)=0,"",VLOOKUP($A60,'Annex 2 EHV charges'!$D$11:$O$236,11,FALSE)),"")</f>
        <v>0.06</v>
      </c>
      <c r="H60" s="125">
        <f>IFERROR(IF(VLOOKUP($A60,'Annex 2 EHV charges'!$D$11:$O$236,12,FALSE)=0,"",VLOOKUP($A60,'Annex 2 EHV charges'!$D$11:$O$236,12,FALSE)),"")</f>
        <v>0.06</v>
      </c>
    </row>
    <row r="61" spans="1:8" x14ac:dyDescent="0.2">
      <c r="A61" s="109">
        <f t="array" ref="A61">IFERROR(INDEX('Annex 2 EHV charges'!$D$11:$D$236, MATCH(0, IF(ISBLANK('Annex 2 EHV charges'!$D$11:$D$236),1, COUNTIF(A$10:$A60, 'Annex 2 EHV charges'!$D$11:$D$236)), 0)),"")</f>
        <v>739</v>
      </c>
      <c r="B61" s="111">
        <f>IF($A61="","",VLOOKUP($A61,'Annex 2 EHV charges'!$D$11:$O$236,2,0))</f>
        <v>739</v>
      </c>
      <c r="C61" s="109">
        <f>IF($A61="","",VLOOKUP($A61,'Annex 2 EHV charges'!$D$11:$O$236,3,0))</f>
        <v>2200042172888</v>
      </c>
      <c r="D61" s="111" t="str">
        <f>IF($A61="","",VLOOKUP($A61,'Annex 2 EHV charges'!$D$11:$O$236,4,0))</f>
        <v>Bratton Flemming PV</v>
      </c>
      <c r="E61" s="123" t="str">
        <f>IFERROR(IF(VLOOKUP($A61,'Annex 2 EHV charges'!$D$11:$O$236,9,FALSE)=0,"",VLOOKUP($A61,'Annex 2 EHV charges'!$D$11:$O$236,9,FALSE)),"")</f>
        <v/>
      </c>
      <c r="F61" s="124">
        <f>IFERROR(IF(VLOOKUP($A61,'Annex 2 EHV charges'!$D$11:$O$236,10,FALSE)=0,"",VLOOKUP($A61,'Annex 2 EHV charges'!$D$11:$O$236,10,FALSE)),"")</f>
        <v>332.24</v>
      </c>
      <c r="G61" s="125">
        <f>IFERROR(IF(VLOOKUP($A61,'Annex 2 EHV charges'!$D$11:$O$236,11,FALSE)=0,"",VLOOKUP($A61,'Annex 2 EHV charges'!$D$11:$O$236,11,FALSE)),"")</f>
        <v>0.06</v>
      </c>
      <c r="H61" s="125">
        <f>IFERROR(IF(VLOOKUP($A61,'Annex 2 EHV charges'!$D$11:$O$236,12,FALSE)=0,"",VLOOKUP($A61,'Annex 2 EHV charges'!$D$11:$O$236,12,FALSE)),"")</f>
        <v>0.06</v>
      </c>
    </row>
    <row r="62" spans="1:8" x14ac:dyDescent="0.2">
      <c r="A62" s="109">
        <f t="array" ref="A62">IFERROR(INDEX('Annex 2 EHV charges'!$D$11:$D$236, MATCH(0, IF(ISBLANK('Annex 2 EHV charges'!$D$11:$D$236),1, COUNTIF(A$10:$A61, 'Annex 2 EHV charges'!$D$11:$D$236)), 0)),"")</f>
        <v>740</v>
      </c>
      <c r="B62" s="111">
        <f>IF($A62="","",VLOOKUP($A62,'Annex 2 EHV charges'!$D$11:$O$236,2,0))</f>
        <v>740</v>
      </c>
      <c r="C62" s="109">
        <f>IF($A62="","",VLOOKUP($A62,'Annex 2 EHV charges'!$D$11:$O$236,3,0))</f>
        <v>2200042196745</v>
      </c>
      <c r="D62" s="111" t="str">
        <f>IF($A62="","",VLOOKUP($A62,'Annex 2 EHV charges'!$D$11:$O$236,4,0))</f>
        <v>Beaford Brook PV</v>
      </c>
      <c r="E62" s="123" t="str">
        <f>IFERROR(IF(VLOOKUP($A62,'Annex 2 EHV charges'!$D$11:$O$236,9,FALSE)=0,"",VLOOKUP($A62,'Annex 2 EHV charges'!$D$11:$O$236,9,FALSE)),"")</f>
        <v/>
      </c>
      <c r="F62" s="124">
        <f>IFERROR(IF(VLOOKUP($A62,'Annex 2 EHV charges'!$D$11:$O$236,10,FALSE)=0,"",VLOOKUP($A62,'Annex 2 EHV charges'!$D$11:$O$236,10,FALSE)),"")</f>
        <v>333.89</v>
      </c>
      <c r="G62" s="125">
        <f>IFERROR(IF(VLOOKUP($A62,'Annex 2 EHV charges'!$D$11:$O$236,11,FALSE)=0,"",VLOOKUP($A62,'Annex 2 EHV charges'!$D$11:$O$236,11,FALSE)),"")</f>
        <v>0.06</v>
      </c>
      <c r="H62" s="125">
        <f>IFERROR(IF(VLOOKUP($A62,'Annex 2 EHV charges'!$D$11:$O$236,12,FALSE)=0,"",VLOOKUP($A62,'Annex 2 EHV charges'!$D$11:$O$236,12,FALSE)),"")</f>
        <v>0.06</v>
      </c>
    </row>
    <row r="63" spans="1:8" x14ac:dyDescent="0.2">
      <c r="A63" s="109">
        <f t="array" ref="A63">IFERROR(INDEX('Annex 2 EHV charges'!$D$11:$D$236, MATCH(0, IF(ISBLANK('Annex 2 EHV charges'!$D$11:$D$236),1, COUNTIF(A$10:$A62, 'Annex 2 EHV charges'!$D$11:$D$236)), 0)),"")</f>
        <v>742</v>
      </c>
      <c r="B63" s="111">
        <f>IF($A63="","",VLOOKUP($A63,'Annex 2 EHV charges'!$D$11:$O$236,2,0))</f>
        <v>742</v>
      </c>
      <c r="C63" s="109" t="str">
        <f>IF($A63="","",VLOOKUP($A63,'Annex 2 EHV charges'!$D$11:$O$236,3,0))</f>
        <v>2200042206613</v>
      </c>
      <c r="D63" s="111" t="str">
        <f>IF($A63="","",VLOOKUP($A63,'Annex 2 EHV charges'!$D$11:$O$236,4,0))</f>
        <v>Park Wall PV</v>
      </c>
      <c r="E63" s="123" t="str">
        <f>IFERROR(IF(VLOOKUP($A63,'Annex 2 EHV charges'!$D$11:$O$236,9,FALSE)=0,"",VLOOKUP($A63,'Annex 2 EHV charges'!$D$11:$O$236,9,FALSE)),"")</f>
        <v/>
      </c>
      <c r="F63" s="124">
        <f>IFERROR(IF(VLOOKUP($A63,'Annex 2 EHV charges'!$D$11:$O$236,10,FALSE)=0,"",VLOOKUP($A63,'Annex 2 EHV charges'!$D$11:$O$236,10,FALSE)),"")</f>
        <v>364.27</v>
      </c>
      <c r="G63" s="125">
        <f>IFERROR(IF(VLOOKUP($A63,'Annex 2 EHV charges'!$D$11:$O$236,11,FALSE)=0,"",VLOOKUP($A63,'Annex 2 EHV charges'!$D$11:$O$236,11,FALSE)),"")</f>
        <v>0.06</v>
      </c>
      <c r="H63" s="125">
        <f>IFERROR(IF(VLOOKUP($A63,'Annex 2 EHV charges'!$D$11:$O$236,12,FALSE)=0,"",VLOOKUP($A63,'Annex 2 EHV charges'!$D$11:$O$236,12,FALSE)),"")</f>
        <v>0.06</v>
      </c>
    </row>
    <row r="64" spans="1:8" x14ac:dyDescent="0.2">
      <c r="A64" s="109">
        <f t="array" ref="A64">IFERROR(INDEX('Annex 2 EHV charges'!$D$11:$D$236, MATCH(0, IF(ISBLANK('Annex 2 EHV charges'!$D$11:$D$236),1, COUNTIF(A$10:$A63, 'Annex 2 EHV charges'!$D$11:$D$236)), 0)),"")</f>
        <v>743</v>
      </c>
      <c r="B64" s="111">
        <f>IF($A64="","",VLOOKUP($A64,'Annex 2 EHV charges'!$D$11:$O$236,2,0))</f>
        <v>743</v>
      </c>
      <c r="C64" s="109">
        <f>IF($A64="","",VLOOKUP($A64,'Annex 2 EHV charges'!$D$11:$O$236,3,0))</f>
        <v>2200042198520</v>
      </c>
      <c r="D64" s="111" t="str">
        <f>IF($A64="","",VLOOKUP($A64,'Annex 2 EHV charges'!$D$11:$O$236,4,0))</f>
        <v>Bradford Solar Park</v>
      </c>
      <c r="E64" s="123" t="str">
        <f>IFERROR(IF(VLOOKUP($A64,'Annex 2 EHV charges'!$D$11:$O$236,9,FALSE)=0,"",VLOOKUP($A64,'Annex 2 EHV charges'!$D$11:$O$236,9,FALSE)),"")</f>
        <v/>
      </c>
      <c r="F64" s="124">
        <f>IFERROR(IF(VLOOKUP($A64,'Annex 2 EHV charges'!$D$11:$O$236,10,FALSE)=0,"",VLOOKUP($A64,'Annex 2 EHV charges'!$D$11:$O$236,10,FALSE)),"")</f>
        <v>1333.64</v>
      </c>
      <c r="G64" s="125">
        <f>IFERROR(IF(VLOOKUP($A64,'Annex 2 EHV charges'!$D$11:$O$236,11,FALSE)=0,"",VLOOKUP($A64,'Annex 2 EHV charges'!$D$11:$O$236,11,FALSE)),"")</f>
        <v>0.06</v>
      </c>
      <c r="H64" s="125">
        <f>IFERROR(IF(VLOOKUP($A64,'Annex 2 EHV charges'!$D$11:$O$236,12,FALSE)=0,"",VLOOKUP($A64,'Annex 2 EHV charges'!$D$11:$O$236,12,FALSE)),"")</f>
        <v>0.06</v>
      </c>
    </row>
    <row r="65" spans="1:8" x14ac:dyDescent="0.2">
      <c r="A65" s="109">
        <f t="array" ref="A65">IFERROR(INDEX('Annex 2 EHV charges'!$D$11:$D$236, MATCH(0, IF(ISBLANK('Annex 2 EHV charges'!$D$11:$D$236),1, COUNTIF(A$10:$A64, 'Annex 2 EHV charges'!$D$11:$D$236)), 0)),"")</f>
        <v>744</v>
      </c>
      <c r="B65" s="111">
        <f>IF($A65="","",VLOOKUP($A65,'Annex 2 EHV charges'!$D$11:$O$236,2,0))</f>
        <v>744</v>
      </c>
      <c r="C65" s="109">
        <f>IF($A65="","",VLOOKUP($A65,'Annex 2 EHV charges'!$D$11:$O$236,3,0))</f>
        <v>2200041982947</v>
      </c>
      <c r="D65" s="111" t="str">
        <f>IF($A65="","",VLOOKUP($A65,'Annex 2 EHV charges'!$D$11:$O$236,4,0))</f>
        <v>Causilgey PV 33kV Gen</v>
      </c>
      <c r="E65" s="123" t="str">
        <f>IFERROR(IF(VLOOKUP($A65,'Annex 2 EHV charges'!$D$11:$O$236,9,FALSE)=0,"",VLOOKUP($A65,'Annex 2 EHV charges'!$D$11:$O$236,9,FALSE)),"")</f>
        <v/>
      </c>
      <c r="F65" s="124">
        <f>IFERROR(IF(VLOOKUP($A65,'Annex 2 EHV charges'!$D$11:$O$236,10,FALSE)=0,"",VLOOKUP($A65,'Annex 2 EHV charges'!$D$11:$O$236,10,FALSE)),"")</f>
        <v>333.71</v>
      </c>
      <c r="G65" s="125">
        <f>IFERROR(IF(VLOOKUP($A65,'Annex 2 EHV charges'!$D$11:$O$236,11,FALSE)=0,"",VLOOKUP($A65,'Annex 2 EHV charges'!$D$11:$O$236,11,FALSE)),"")</f>
        <v>0.06</v>
      </c>
      <c r="H65" s="125">
        <f>IFERROR(IF(VLOOKUP($A65,'Annex 2 EHV charges'!$D$11:$O$236,12,FALSE)=0,"",VLOOKUP($A65,'Annex 2 EHV charges'!$D$11:$O$236,12,FALSE)),"")</f>
        <v>0.06</v>
      </c>
    </row>
    <row r="66" spans="1:8" x14ac:dyDescent="0.2">
      <c r="A66" s="109">
        <f t="array" ref="A66">IFERROR(INDEX('Annex 2 EHV charges'!$D$11:$D$236, MATCH(0, IF(ISBLANK('Annex 2 EHV charges'!$D$11:$D$236),1, COUNTIF(A$10:$A65, 'Annex 2 EHV charges'!$D$11:$D$236)), 0)),"")</f>
        <v>745</v>
      </c>
      <c r="B66" s="111">
        <f>IF($A66="","",VLOOKUP($A66,'Annex 2 EHV charges'!$D$11:$O$236,2,0))</f>
        <v>745</v>
      </c>
      <c r="C66" s="109" t="str">
        <f>IF($A66="","",VLOOKUP($A66,'Annex 2 EHV charges'!$D$11:$O$236,3,0))</f>
        <v>2200042042975</v>
      </c>
      <c r="D66" s="111" t="str">
        <f>IF($A66="","",VLOOKUP($A66,'Annex 2 EHV charges'!$D$11:$O$236,4,0))</f>
        <v>Beechgrove Farm PV 33kV</v>
      </c>
      <c r="E66" s="123" t="str">
        <f>IFERROR(IF(VLOOKUP($A66,'Annex 2 EHV charges'!$D$11:$O$236,9,FALSE)=0,"",VLOOKUP($A66,'Annex 2 EHV charges'!$D$11:$O$236,9,FALSE)),"")</f>
        <v/>
      </c>
      <c r="F66" s="124">
        <f>IFERROR(IF(VLOOKUP($A66,'Annex 2 EHV charges'!$D$11:$O$236,10,FALSE)=0,"",VLOOKUP($A66,'Annex 2 EHV charges'!$D$11:$O$236,10,FALSE)),"")</f>
        <v>338.1</v>
      </c>
      <c r="G66" s="125">
        <f>IFERROR(IF(VLOOKUP($A66,'Annex 2 EHV charges'!$D$11:$O$236,11,FALSE)=0,"",VLOOKUP($A66,'Annex 2 EHV charges'!$D$11:$O$236,11,FALSE)),"")</f>
        <v>0.06</v>
      </c>
      <c r="H66" s="125">
        <f>IFERROR(IF(VLOOKUP($A66,'Annex 2 EHV charges'!$D$11:$O$236,12,FALSE)=0,"",VLOOKUP($A66,'Annex 2 EHV charges'!$D$11:$O$236,12,FALSE)),"")</f>
        <v>0.06</v>
      </c>
    </row>
    <row r="67" spans="1:8" x14ac:dyDescent="0.2">
      <c r="A67" s="109">
        <f t="array" ref="A67">IFERROR(INDEX('Annex 2 EHV charges'!$D$11:$D$236, MATCH(0, IF(ISBLANK('Annex 2 EHV charges'!$D$11:$D$236),1, COUNTIF(A$10:$A66, 'Annex 2 EHV charges'!$D$11:$D$236)), 0)),"")</f>
        <v>772</v>
      </c>
      <c r="B67" s="111">
        <f>IF($A67="","",VLOOKUP($A67,'Annex 2 EHV charges'!$D$11:$O$236,2,0))</f>
        <v>772</v>
      </c>
      <c r="C67" s="109">
        <f>IF($A67="","",VLOOKUP($A67,'Annex 2 EHV charges'!$D$11:$O$236,3,0))</f>
        <v>2200031825680</v>
      </c>
      <c r="D67" s="111" t="str">
        <f>IF($A67="","",VLOOKUP($A67,'Annex 2 EHV charges'!$D$11:$O$236,4,0))</f>
        <v>Isles of Scilly</v>
      </c>
      <c r="E67" s="123" t="str">
        <f>IFERROR(IF(VLOOKUP($A67,'Annex 2 EHV charges'!$D$11:$O$236,9,FALSE)=0,"",VLOOKUP($A67,'Annex 2 EHV charges'!$D$11:$O$236,9,FALSE)),"")</f>
        <v/>
      </c>
      <c r="F67" s="124" t="str">
        <f>IFERROR(IF(VLOOKUP($A67,'Annex 2 EHV charges'!$D$11:$O$236,10,FALSE)=0,"",VLOOKUP($A67,'Annex 2 EHV charges'!$D$11:$O$236,10,FALSE)),"")</f>
        <v/>
      </c>
      <c r="G67" s="125" t="str">
        <f>IFERROR(IF(VLOOKUP($A67,'Annex 2 EHV charges'!$D$11:$O$236,11,FALSE)=0,"",VLOOKUP($A67,'Annex 2 EHV charges'!$D$11:$O$236,11,FALSE)),"")</f>
        <v/>
      </c>
      <c r="H67" s="125" t="str">
        <f>IFERROR(IF(VLOOKUP($A67,'Annex 2 EHV charges'!$D$11:$O$236,12,FALSE)=0,"",VLOOKUP($A67,'Annex 2 EHV charges'!$D$11:$O$236,12,FALSE)),"")</f>
        <v/>
      </c>
    </row>
    <row r="68" spans="1:8" x14ac:dyDescent="0.2">
      <c r="A68" s="109">
        <f t="array" ref="A68">IFERROR(INDEX('Annex 2 EHV charges'!$D$11:$D$236, MATCH(0, IF(ISBLANK('Annex 2 EHV charges'!$D$11:$D$236),1, COUNTIF(A$10:$A67, 'Annex 2 EHV charges'!$D$11:$D$236)), 0)),"")</f>
        <v>666</v>
      </c>
      <c r="B68" s="111">
        <f>IF($A68="","",VLOOKUP($A68,'Annex 2 EHV charges'!$D$11:$O$236,2,0))</f>
        <v>666</v>
      </c>
      <c r="C68" s="109" t="str">
        <f>IF($A68="","",VLOOKUP($A68,'Annex 2 EHV charges'!$D$11:$O$236,3,0))</f>
        <v>2200042019354</v>
      </c>
      <c r="D68" s="111" t="str">
        <f>IF($A68="","",VLOOKUP($A68,'Annex 2 EHV charges'!$D$11:$O$236,4,0))</f>
        <v>BLACKDITCH 33kV</v>
      </c>
      <c r="E68" s="123" t="str">
        <f>IFERROR(IF(VLOOKUP($A68,'Annex 2 EHV charges'!$D$11:$O$236,9,FALSE)=0,"",VLOOKUP($A68,'Annex 2 EHV charges'!$D$11:$O$236,9,FALSE)),"")</f>
        <v/>
      </c>
      <c r="F68" s="124">
        <f>IFERROR(IF(VLOOKUP($A68,'Annex 2 EHV charges'!$D$11:$O$236,10,FALSE)=0,"",VLOOKUP($A68,'Annex 2 EHV charges'!$D$11:$O$236,10,FALSE)),"")</f>
        <v>316.11</v>
      </c>
      <c r="G68" s="125">
        <f>IFERROR(IF(VLOOKUP($A68,'Annex 2 EHV charges'!$D$11:$O$236,11,FALSE)=0,"",VLOOKUP($A68,'Annex 2 EHV charges'!$D$11:$O$236,11,FALSE)),"")</f>
        <v>0.06</v>
      </c>
      <c r="H68" s="125">
        <f>IFERROR(IF(VLOOKUP($A68,'Annex 2 EHV charges'!$D$11:$O$236,12,FALSE)=0,"",VLOOKUP($A68,'Annex 2 EHV charges'!$D$11:$O$236,12,FALSE)),"")</f>
        <v>0.06</v>
      </c>
    </row>
    <row r="69" spans="1:8" x14ac:dyDescent="0.2">
      <c r="A69" s="109">
        <f t="array" ref="A69">IFERROR(INDEX('Annex 2 EHV charges'!$D$11:$D$236, MATCH(0, IF(ISBLANK('Annex 2 EHV charges'!$D$11:$D$236),1, COUNTIF(A$10:$A68, 'Annex 2 EHV charges'!$D$11:$D$236)), 0)),"")</f>
        <v>806</v>
      </c>
      <c r="B69" s="111">
        <f>IF($A69="","",VLOOKUP($A69,'Annex 2 EHV charges'!$D$11:$O$236,2,0))</f>
        <v>806</v>
      </c>
      <c r="C69" s="109">
        <f>IF($A69="","",VLOOKUP($A69,'Annex 2 EHV charges'!$D$11:$O$236,3,0))</f>
        <v>2200041310085</v>
      </c>
      <c r="D69" s="111" t="str">
        <f>IF($A69="","",VLOOKUP($A69,'Annex 2 EHV charges'!$D$11:$O$236,4,0))</f>
        <v>Avonmouth Docks</v>
      </c>
      <c r="E69" s="123" t="str">
        <f>IFERROR(IF(VLOOKUP($A69,'Annex 2 EHV charges'!$D$11:$O$236,9,FALSE)=0,"",VLOOKUP($A69,'Annex 2 EHV charges'!$D$11:$O$236,9,FALSE)),"")</f>
        <v/>
      </c>
      <c r="F69" s="124" t="str">
        <f>IFERROR(IF(VLOOKUP($A69,'Annex 2 EHV charges'!$D$11:$O$236,10,FALSE)=0,"",VLOOKUP($A69,'Annex 2 EHV charges'!$D$11:$O$236,10,FALSE)),"")</f>
        <v/>
      </c>
      <c r="G69" s="125" t="str">
        <f>IFERROR(IF(VLOOKUP($A69,'Annex 2 EHV charges'!$D$11:$O$236,11,FALSE)=0,"",VLOOKUP($A69,'Annex 2 EHV charges'!$D$11:$O$236,11,FALSE)),"")</f>
        <v/>
      </c>
      <c r="H69" s="125" t="str">
        <f>IFERROR(IF(VLOOKUP($A69,'Annex 2 EHV charges'!$D$11:$O$236,12,FALSE)=0,"",VLOOKUP($A69,'Annex 2 EHV charges'!$D$11:$O$236,12,FALSE)),"")</f>
        <v/>
      </c>
    </row>
    <row r="70" spans="1:8" x14ac:dyDescent="0.2">
      <c r="A70" s="109">
        <f t="array" ref="A70">IFERROR(INDEX('Annex 2 EHV charges'!$D$11:$D$236, MATCH(0, IF(ISBLANK('Annex 2 EHV charges'!$D$11:$D$236),1, COUNTIF(A$10:$A69, 'Annex 2 EHV charges'!$D$11:$D$236)), 0)),"")</f>
        <v>693</v>
      </c>
      <c r="B70" s="111">
        <f>IF($A70="","",VLOOKUP($A70,'Annex 2 EHV charges'!$D$11:$O$236,2,0))</f>
        <v>693</v>
      </c>
      <c r="C70" s="109">
        <f>IF($A70="","",VLOOKUP($A70,'Annex 2 EHV charges'!$D$11:$O$236,3,0))</f>
        <v>2200031824213</v>
      </c>
      <c r="D70" s="111" t="str">
        <f>IF($A70="","",VLOOKUP($A70,'Annex 2 EHV charges'!$D$11:$O$236,4,0))</f>
        <v>SWW Roadford</v>
      </c>
      <c r="E70" s="123" t="str">
        <f>IFERROR(IF(VLOOKUP($A70,'Annex 2 EHV charges'!$D$11:$O$236,9,FALSE)=0,"",VLOOKUP($A70,'Annex 2 EHV charges'!$D$11:$O$236,9,FALSE)),"")</f>
        <v/>
      </c>
      <c r="F70" s="124" t="str">
        <f>IFERROR(IF(VLOOKUP($A70,'Annex 2 EHV charges'!$D$11:$O$236,10,FALSE)=0,"",VLOOKUP($A70,'Annex 2 EHV charges'!$D$11:$O$236,10,FALSE)),"")</f>
        <v/>
      </c>
      <c r="G70" s="125" t="str">
        <f>IFERROR(IF(VLOOKUP($A70,'Annex 2 EHV charges'!$D$11:$O$236,11,FALSE)=0,"",VLOOKUP($A70,'Annex 2 EHV charges'!$D$11:$O$236,11,FALSE)),"")</f>
        <v/>
      </c>
      <c r="H70" s="125" t="str">
        <f>IFERROR(IF(VLOOKUP($A70,'Annex 2 EHV charges'!$D$11:$O$236,12,FALSE)=0,"",VLOOKUP($A70,'Annex 2 EHV charges'!$D$11:$O$236,12,FALSE)),"")</f>
        <v/>
      </c>
    </row>
    <row r="71" spans="1:8" x14ac:dyDescent="0.2">
      <c r="A71" s="109">
        <f t="array" ref="A71">IFERROR(INDEX('Annex 2 EHV charges'!$D$11:$D$236, MATCH(0, IF(ISBLANK('Annex 2 EHV charges'!$D$11:$D$236),1, COUNTIF(A$10:$A70, 'Annex 2 EHV charges'!$D$11:$D$236)), 0)),"")</f>
        <v>808</v>
      </c>
      <c r="B71" s="111">
        <f>IF($A71="","",VLOOKUP($A71,'Annex 2 EHV charges'!$D$11:$O$236,2,0))</f>
        <v>808</v>
      </c>
      <c r="C71" s="109" t="str">
        <f>IF($A71="","",VLOOKUP($A71,'Annex 2 EHV charges'!$D$11:$O$236,3,0))</f>
        <v>2200031824747</v>
      </c>
      <c r="D71" s="111" t="str">
        <f>IF($A71="","",VLOOKUP($A71,'Annex 2 EHV charges'!$D$11:$O$236,4,0))</f>
        <v>BGasHallen</v>
      </c>
      <c r="E71" s="123" t="str">
        <f>IFERROR(IF(VLOOKUP($A71,'Annex 2 EHV charges'!$D$11:$O$236,9,FALSE)=0,"",VLOOKUP($A71,'Annex 2 EHV charges'!$D$11:$O$236,9,FALSE)),"")</f>
        <v/>
      </c>
      <c r="F71" s="124" t="str">
        <f>IFERROR(IF(VLOOKUP($A71,'Annex 2 EHV charges'!$D$11:$O$236,10,FALSE)=0,"",VLOOKUP($A71,'Annex 2 EHV charges'!$D$11:$O$236,10,FALSE)),"")</f>
        <v/>
      </c>
      <c r="G71" s="125" t="str">
        <f>IFERROR(IF(VLOOKUP($A71,'Annex 2 EHV charges'!$D$11:$O$236,11,FALSE)=0,"",VLOOKUP($A71,'Annex 2 EHV charges'!$D$11:$O$236,11,FALSE)),"")</f>
        <v/>
      </c>
      <c r="H71" s="125" t="str">
        <f>IFERROR(IF(VLOOKUP($A71,'Annex 2 EHV charges'!$D$11:$O$236,12,FALSE)=0,"",VLOOKUP($A71,'Annex 2 EHV charges'!$D$11:$O$236,12,FALSE)),"")</f>
        <v/>
      </c>
    </row>
    <row r="72" spans="1:8" x14ac:dyDescent="0.2">
      <c r="A72" s="109">
        <f t="array" ref="A72">IFERROR(INDEX('Annex 2 EHV charges'!$D$11:$D$236, MATCH(0, IF(ISBLANK('Annex 2 EHV charges'!$D$11:$D$236),1, COUNTIF(A$10:$A71, 'Annex 2 EHV charges'!$D$11:$D$236)), 0)),"")</f>
        <v>807</v>
      </c>
      <c r="B72" s="111">
        <f>IF($A72="","",VLOOKUP($A72,'Annex 2 EHV charges'!$D$11:$O$236,2,0))</f>
        <v>807</v>
      </c>
      <c r="C72" s="109" t="str">
        <f>IF($A72="","",VLOOKUP($A72,'Annex 2 EHV charges'!$D$11:$O$236,3,0))</f>
        <v>2200041310094</v>
      </c>
      <c r="D72" s="111" t="str">
        <f>IF($A72="","",VLOOKUP($A72,'Annex 2 EHV charges'!$D$11:$O$236,4,0))</f>
        <v>Portbury Dock</v>
      </c>
      <c r="E72" s="123" t="str">
        <f>IFERROR(IF(VLOOKUP($A72,'Annex 2 EHV charges'!$D$11:$O$236,9,FALSE)=0,"",VLOOKUP($A72,'Annex 2 EHV charges'!$D$11:$O$236,9,FALSE)),"")</f>
        <v/>
      </c>
      <c r="F72" s="124">
        <f>IFERROR(IF(VLOOKUP($A72,'Annex 2 EHV charges'!$D$11:$O$236,10,FALSE)=0,"",VLOOKUP($A72,'Annex 2 EHV charges'!$D$11:$O$236,10,FALSE)),"")</f>
        <v>88.83</v>
      </c>
      <c r="G72" s="125">
        <f>IFERROR(IF(VLOOKUP($A72,'Annex 2 EHV charges'!$D$11:$O$236,11,FALSE)=0,"",VLOOKUP($A72,'Annex 2 EHV charges'!$D$11:$O$236,11,FALSE)),"")</f>
        <v>0.06</v>
      </c>
      <c r="H72" s="125">
        <f>IFERROR(IF(VLOOKUP($A72,'Annex 2 EHV charges'!$D$11:$O$236,12,FALSE)=0,"",VLOOKUP($A72,'Annex 2 EHV charges'!$D$11:$O$236,12,FALSE)),"")</f>
        <v>0.06</v>
      </c>
    </row>
    <row r="73" spans="1:8" x14ac:dyDescent="0.2">
      <c r="A73" s="109">
        <f t="array" ref="A73">IFERROR(INDEX('Annex 2 EHV charges'!$D$11:$D$236, MATCH(0, IF(ISBLANK('Annex 2 EHV charges'!$D$11:$D$236),1, COUNTIF(A$10:$A72, 'Annex 2 EHV charges'!$D$11:$D$236)), 0)),"")</f>
        <v>809</v>
      </c>
      <c r="B73" s="111">
        <f>IF($A73="","",VLOOKUP($A73,'Annex 2 EHV charges'!$D$11:$O$236,2,0))</f>
        <v>809</v>
      </c>
      <c r="C73" s="109" t="str">
        <f>IF($A73="","",VLOOKUP($A73,'Annex 2 EHV charges'!$D$11:$O$236,3,0))</f>
        <v>2200041209989</v>
      </c>
      <c r="D73" s="111" t="str">
        <f>IF($A73="","",VLOOKUP($A73,'Annex 2 EHV charges'!$D$11:$O$236,4,0))</f>
        <v>Hemyock</v>
      </c>
      <c r="E73" s="123">
        <f>IFERROR(IF(VLOOKUP($A73,'Annex 2 EHV charges'!$D$11:$O$236,9,FALSE)=0,"",VLOOKUP($A73,'Annex 2 EHV charges'!$D$11:$O$236,9,FALSE)),"")</f>
        <v>-2.15</v>
      </c>
      <c r="F73" s="124">
        <f>IFERROR(IF(VLOOKUP($A73,'Annex 2 EHV charges'!$D$11:$O$236,10,FALSE)=0,"",VLOOKUP($A73,'Annex 2 EHV charges'!$D$11:$O$236,10,FALSE)),"")</f>
        <v>55.05</v>
      </c>
      <c r="G73" s="125">
        <f>IFERROR(IF(VLOOKUP($A73,'Annex 2 EHV charges'!$D$11:$O$236,11,FALSE)=0,"",VLOOKUP($A73,'Annex 2 EHV charges'!$D$11:$O$236,11,FALSE)),"")</f>
        <v>0.06</v>
      </c>
      <c r="H73" s="125">
        <f>IFERROR(IF(VLOOKUP($A73,'Annex 2 EHV charges'!$D$11:$O$236,12,FALSE)=0,"",VLOOKUP($A73,'Annex 2 EHV charges'!$D$11:$O$236,12,FALSE)),"")</f>
        <v>0.06</v>
      </c>
    </row>
    <row r="74" spans="1:8" x14ac:dyDescent="0.2">
      <c r="A74" s="109">
        <f t="array" ref="A74">IFERROR(INDEX('Annex 2 EHV charges'!$D$11:$D$236, MATCH(0, IF(ISBLANK('Annex 2 EHV charges'!$D$11:$D$236),1, COUNTIF(A$10:$A73, 'Annex 2 EHV charges'!$D$11:$D$236)), 0)),"")</f>
        <v>794</v>
      </c>
      <c r="B74" s="111">
        <f>IF($A74="","",VLOOKUP($A74,'Annex 2 EHV charges'!$D$11:$O$236,2,0))</f>
        <v>794</v>
      </c>
      <c r="C74" s="109" t="str">
        <f>IF($A74="","",VLOOKUP($A74,'Annex 2 EHV charges'!$D$11:$O$236,3,0))</f>
        <v>2200031824524</v>
      </c>
      <c r="D74" s="111" t="str">
        <f>IF($A74="","",VLOOKUP($A74,'Annex 2 EHV charges'!$D$11:$O$236,4,0))</f>
        <v>Imerys(Torycombe)</v>
      </c>
      <c r="E74" s="123">
        <f>IFERROR(IF(VLOOKUP($A74,'Annex 2 EHV charges'!$D$11:$O$236,9,FALSE)=0,"",VLOOKUP($A74,'Annex 2 EHV charges'!$D$11:$O$236,9,FALSE)),"")</f>
        <v>-4.0910000000000002</v>
      </c>
      <c r="F74" s="124">
        <f>IFERROR(IF(VLOOKUP($A74,'Annex 2 EHV charges'!$D$11:$O$236,10,FALSE)=0,"",VLOOKUP($A74,'Annex 2 EHV charges'!$D$11:$O$236,10,FALSE)),"")</f>
        <v>49.23</v>
      </c>
      <c r="G74" s="125">
        <f>IFERROR(IF(VLOOKUP($A74,'Annex 2 EHV charges'!$D$11:$O$236,11,FALSE)=0,"",VLOOKUP($A74,'Annex 2 EHV charges'!$D$11:$O$236,11,FALSE)),"")</f>
        <v>0.06</v>
      </c>
      <c r="H74" s="125">
        <f>IFERROR(IF(VLOOKUP($A74,'Annex 2 EHV charges'!$D$11:$O$236,12,FALSE)=0,"",VLOOKUP($A74,'Annex 2 EHV charges'!$D$11:$O$236,12,FALSE)),"")</f>
        <v>0.06</v>
      </c>
    </row>
    <row r="75" spans="1:8" ht="25.5" x14ac:dyDescent="0.2">
      <c r="A75" s="109">
        <f t="array" ref="A75">IFERROR(INDEX('Annex 2 EHV charges'!$D$11:$D$236, MATCH(0, IF(ISBLANK('Annex 2 EHV charges'!$D$11:$D$236),1, COUNTIF(A$10:$A74, 'Annex 2 EHV charges'!$D$11:$D$236)), 0)),"")</f>
        <v>722</v>
      </c>
      <c r="B75" s="111">
        <f>IF($A75="","",VLOOKUP($A75,'Annex 2 EHV charges'!$D$11:$O$236,2,0))</f>
        <v>722</v>
      </c>
      <c r="C75" s="109" t="str">
        <f>IF($A75="","",VLOOKUP($A75,'Annex 2 EHV charges'!$D$11:$O$236,3,0))</f>
        <v>2200041987314 2200041987323</v>
      </c>
      <c r="D75" s="111" t="str">
        <f>IF($A75="","",VLOOKUP($A75,'Annex 2 EHV charges'!$D$11:$O$236,4,0))</f>
        <v>Royal United Hospital</v>
      </c>
      <c r="E75" s="123">
        <f>IFERROR(IF(VLOOKUP($A75,'Annex 2 EHV charges'!$D$11:$O$236,9,FALSE)=0,"",VLOOKUP($A75,'Annex 2 EHV charges'!$D$11:$O$236,9,FALSE)),"")</f>
        <v>-14.321999999999999</v>
      </c>
      <c r="F75" s="124">
        <f>IFERROR(IF(VLOOKUP($A75,'Annex 2 EHV charges'!$D$11:$O$236,10,FALSE)=0,"",VLOOKUP($A75,'Annex 2 EHV charges'!$D$11:$O$236,10,FALSE)),"")</f>
        <v>46.02</v>
      </c>
      <c r="G75" s="125">
        <f>IFERROR(IF(VLOOKUP($A75,'Annex 2 EHV charges'!$D$11:$O$236,11,FALSE)=0,"",VLOOKUP($A75,'Annex 2 EHV charges'!$D$11:$O$236,11,FALSE)),"")</f>
        <v>0.06</v>
      </c>
      <c r="H75" s="125">
        <f>IFERROR(IF(VLOOKUP($A75,'Annex 2 EHV charges'!$D$11:$O$236,12,FALSE)=0,"",VLOOKUP($A75,'Annex 2 EHV charges'!$D$11:$O$236,12,FALSE)),"")</f>
        <v>0.06</v>
      </c>
    </row>
    <row r="76" spans="1:8" x14ac:dyDescent="0.2">
      <c r="A76" s="109">
        <f t="array" ref="A76">IFERROR(INDEX('Annex 2 EHV charges'!$D$11:$D$236, MATCH(0, IF(ISBLANK('Annex 2 EHV charges'!$D$11:$D$236),1, COUNTIF(A$10:$A75, 'Annex 2 EHV charges'!$D$11:$D$236)), 0)),"")</f>
        <v>776</v>
      </c>
      <c r="B76" s="111">
        <f>IF($A76="","",VLOOKUP($A76,'Annex 2 EHV charges'!$D$11:$O$236,2,0))</f>
        <v>776</v>
      </c>
      <c r="C76" s="109">
        <f>IF($A76="","",VLOOKUP($A76,'Annex 2 EHV charges'!$D$11:$O$236,3,0))</f>
        <v>2200042103449</v>
      </c>
      <c r="D76" s="111" t="str">
        <f>IF($A76="","",VLOOKUP($A76,'Annex 2 EHV charges'!$D$11:$O$236,4,0))</f>
        <v>Avonmouth BCC WF 33kV Gen</v>
      </c>
      <c r="E76" s="123" t="str">
        <f>IFERROR(IF(VLOOKUP($A76,'Annex 2 EHV charges'!$D$11:$O$236,9,FALSE)=0,"",VLOOKUP($A76,'Annex 2 EHV charges'!$D$11:$O$236,9,FALSE)),"")</f>
        <v/>
      </c>
      <c r="F76" s="124">
        <f>IFERROR(IF(VLOOKUP($A76,'Annex 2 EHV charges'!$D$11:$O$236,10,FALSE)=0,"",VLOOKUP($A76,'Annex 2 EHV charges'!$D$11:$O$236,10,FALSE)),"")</f>
        <v>458.15</v>
      </c>
      <c r="G76" s="125">
        <f>IFERROR(IF(VLOOKUP($A76,'Annex 2 EHV charges'!$D$11:$O$236,11,FALSE)=0,"",VLOOKUP($A76,'Annex 2 EHV charges'!$D$11:$O$236,11,FALSE)),"")</f>
        <v>0.06</v>
      </c>
      <c r="H76" s="125">
        <f>IFERROR(IF(VLOOKUP($A76,'Annex 2 EHV charges'!$D$11:$O$236,12,FALSE)=0,"",VLOOKUP($A76,'Annex 2 EHV charges'!$D$11:$O$236,12,FALSE)),"")</f>
        <v>0.06</v>
      </c>
    </row>
    <row r="77" spans="1:8" x14ac:dyDescent="0.2">
      <c r="A77" s="109">
        <f t="array" ref="A77">IFERROR(INDEX('Annex 2 EHV charges'!$D$11:$D$236, MATCH(0, IF(ISBLANK('Annex 2 EHV charges'!$D$11:$D$236),1, COUNTIF(A$10:$A76, 'Annex 2 EHV charges'!$D$11:$D$236)), 0)),"")</f>
        <v>777</v>
      </c>
      <c r="B77" s="111">
        <f>IF($A77="","",VLOOKUP($A77,'Annex 2 EHV charges'!$D$11:$O$236,2,0))</f>
        <v>777</v>
      </c>
      <c r="C77" s="109" t="str">
        <f>IF($A77="","",VLOOKUP($A77,'Annex 2 EHV charges'!$D$11:$O$236,3,0))</f>
        <v>2200042108289</v>
      </c>
      <c r="D77" s="111" t="str">
        <f>IF($A77="","",VLOOKUP($A77,'Annex 2 EHV charges'!$D$11:$O$236,4,0))</f>
        <v>Bodiniel PV Park 33kV Gen</v>
      </c>
      <c r="E77" s="123" t="str">
        <f>IFERROR(IF(VLOOKUP($A77,'Annex 2 EHV charges'!$D$11:$O$236,9,FALSE)=0,"",VLOOKUP($A77,'Annex 2 EHV charges'!$D$11:$O$236,9,FALSE)),"")</f>
        <v/>
      </c>
      <c r="F77" s="124">
        <f>IFERROR(IF(VLOOKUP($A77,'Annex 2 EHV charges'!$D$11:$O$236,10,FALSE)=0,"",VLOOKUP($A77,'Annex 2 EHV charges'!$D$11:$O$236,10,FALSE)),"")</f>
        <v>412.03</v>
      </c>
      <c r="G77" s="125">
        <f>IFERROR(IF(VLOOKUP($A77,'Annex 2 EHV charges'!$D$11:$O$236,11,FALSE)=0,"",VLOOKUP($A77,'Annex 2 EHV charges'!$D$11:$O$236,11,FALSE)),"")</f>
        <v>0.06</v>
      </c>
      <c r="H77" s="125">
        <f>IFERROR(IF(VLOOKUP($A77,'Annex 2 EHV charges'!$D$11:$O$236,12,FALSE)=0,"",VLOOKUP($A77,'Annex 2 EHV charges'!$D$11:$O$236,12,FALSE)),"")</f>
        <v>0.06</v>
      </c>
    </row>
    <row r="78" spans="1:8" x14ac:dyDescent="0.2">
      <c r="A78" s="109">
        <f t="array" ref="A78">IFERROR(INDEX('Annex 2 EHV charges'!$D$11:$D$236, MATCH(0, IF(ISBLANK('Annex 2 EHV charges'!$D$11:$D$236),1, COUNTIF(A$10:$A77, 'Annex 2 EHV charges'!$D$11:$D$236)), 0)),"")</f>
        <v>778</v>
      </c>
      <c r="B78" s="111">
        <f>IF($A78="","",VLOOKUP($A78,'Annex 2 EHV charges'!$D$11:$O$236,2,0))</f>
        <v>778</v>
      </c>
      <c r="C78" s="109" t="str">
        <f>IF($A78="","",VLOOKUP($A78,'Annex 2 EHV charges'!$D$11:$O$236,3,0))</f>
        <v>2200042279807</v>
      </c>
      <c r="D78" s="111" t="str">
        <f>IF($A78="","",VLOOKUP($A78,'Annex 2 EHV charges'!$D$11:$O$236,4,0))</f>
        <v>Garlenick WF 33kV</v>
      </c>
      <c r="E78" s="123" t="str">
        <f>IFERROR(IF(VLOOKUP($A78,'Annex 2 EHV charges'!$D$11:$O$236,9,FALSE)=0,"",VLOOKUP($A78,'Annex 2 EHV charges'!$D$11:$O$236,9,FALSE)),"")</f>
        <v/>
      </c>
      <c r="F78" s="124">
        <f>IFERROR(IF(VLOOKUP($A78,'Annex 2 EHV charges'!$D$11:$O$236,10,FALSE)=0,"",VLOOKUP($A78,'Annex 2 EHV charges'!$D$11:$O$236,10,FALSE)),"")</f>
        <v>2181.19</v>
      </c>
      <c r="G78" s="125">
        <f>IFERROR(IF(VLOOKUP($A78,'Annex 2 EHV charges'!$D$11:$O$236,11,FALSE)=0,"",VLOOKUP($A78,'Annex 2 EHV charges'!$D$11:$O$236,11,FALSE)),"")</f>
        <v>0.06</v>
      </c>
      <c r="H78" s="125">
        <f>IFERROR(IF(VLOOKUP($A78,'Annex 2 EHV charges'!$D$11:$O$236,12,FALSE)=0,"",VLOOKUP($A78,'Annex 2 EHV charges'!$D$11:$O$236,12,FALSE)),"")</f>
        <v>0.06</v>
      </c>
    </row>
    <row r="79" spans="1:8" x14ac:dyDescent="0.2">
      <c r="A79" s="109">
        <f t="array" ref="A79">IFERROR(INDEX('Annex 2 EHV charges'!$D$11:$D$236, MATCH(0, IF(ISBLANK('Annex 2 EHV charges'!$D$11:$D$236),1, COUNTIF(A$10:$A78, 'Annex 2 EHV charges'!$D$11:$D$236)), 0)),"")</f>
        <v>779</v>
      </c>
      <c r="B79" s="111">
        <f>IF($A79="","",VLOOKUP($A79,'Annex 2 EHV charges'!$D$11:$O$236,2,0))</f>
        <v>779</v>
      </c>
      <c r="C79" s="109" t="str">
        <f>IF($A79="","",VLOOKUP($A79,'Annex 2 EHV charges'!$D$11:$O$236,3,0))</f>
        <v>2200042165046</v>
      </c>
      <c r="D79" s="111" t="str">
        <f>IF($A79="","",VLOOKUP($A79,'Annex 2 EHV charges'!$D$11:$O$236,4,0))</f>
        <v>Warleigh Barton PV 33kV Gen</v>
      </c>
      <c r="E79" s="123" t="str">
        <f>IFERROR(IF(VLOOKUP($A79,'Annex 2 EHV charges'!$D$11:$O$236,9,FALSE)=0,"",VLOOKUP($A79,'Annex 2 EHV charges'!$D$11:$O$236,9,FALSE)),"")</f>
        <v/>
      </c>
      <c r="F79" s="124">
        <f>IFERROR(IF(VLOOKUP($A79,'Annex 2 EHV charges'!$D$11:$O$236,10,FALSE)=0,"",VLOOKUP($A79,'Annex 2 EHV charges'!$D$11:$O$236,10,FALSE)),"")</f>
        <v>333.18</v>
      </c>
      <c r="G79" s="125">
        <f>IFERROR(IF(VLOOKUP($A79,'Annex 2 EHV charges'!$D$11:$O$236,11,FALSE)=0,"",VLOOKUP($A79,'Annex 2 EHV charges'!$D$11:$O$236,11,FALSE)),"")</f>
        <v>0.06</v>
      </c>
      <c r="H79" s="125">
        <f>IFERROR(IF(VLOOKUP($A79,'Annex 2 EHV charges'!$D$11:$O$236,12,FALSE)=0,"",VLOOKUP($A79,'Annex 2 EHV charges'!$D$11:$O$236,12,FALSE)),"")</f>
        <v>0.06</v>
      </c>
    </row>
    <row r="80" spans="1:8" x14ac:dyDescent="0.2">
      <c r="A80" s="109">
        <f t="array" ref="A80">IFERROR(INDEX('Annex 2 EHV charges'!$D$11:$D$236, MATCH(0, IF(ISBLANK('Annex 2 EHV charges'!$D$11:$D$236),1, COUNTIF(A$10:$A79, 'Annex 2 EHV charges'!$D$11:$D$236)), 0)),"")</f>
        <v>780</v>
      </c>
      <c r="B80" s="111">
        <f>IF($A80="","",VLOOKUP($A80,'Annex 2 EHV charges'!$D$11:$O$236,2,0))</f>
        <v>780</v>
      </c>
      <c r="C80" s="109" t="str">
        <f>IF($A80="","",VLOOKUP($A80,'Annex 2 EHV charges'!$D$11:$O$236,3,0))</f>
        <v>2200042171458</v>
      </c>
      <c r="D80" s="111" t="str">
        <f>IF($A80="","",VLOOKUP($A80,'Annex 2 EHV charges'!$D$11:$O$236,4,0))</f>
        <v>Winnards Perch PV 33kV Gen</v>
      </c>
      <c r="E80" s="123" t="str">
        <f>IFERROR(IF(VLOOKUP($A80,'Annex 2 EHV charges'!$D$11:$O$236,9,FALSE)=0,"",VLOOKUP($A80,'Annex 2 EHV charges'!$D$11:$O$236,9,FALSE)),"")</f>
        <v/>
      </c>
      <c r="F80" s="124">
        <f>IFERROR(IF(VLOOKUP($A80,'Annex 2 EHV charges'!$D$11:$O$236,10,FALSE)=0,"",VLOOKUP($A80,'Annex 2 EHV charges'!$D$11:$O$236,10,FALSE)),"")</f>
        <v>391.25</v>
      </c>
      <c r="G80" s="125">
        <f>IFERROR(IF(VLOOKUP($A80,'Annex 2 EHV charges'!$D$11:$O$236,11,FALSE)=0,"",VLOOKUP($A80,'Annex 2 EHV charges'!$D$11:$O$236,11,FALSE)),"")</f>
        <v>0.06</v>
      </c>
      <c r="H80" s="125">
        <f>IFERROR(IF(VLOOKUP($A80,'Annex 2 EHV charges'!$D$11:$O$236,12,FALSE)=0,"",VLOOKUP($A80,'Annex 2 EHV charges'!$D$11:$O$236,12,FALSE)),"")</f>
        <v>0.06</v>
      </c>
    </row>
    <row r="81" spans="1:8" x14ac:dyDescent="0.2">
      <c r="A81" s="109">
        <f t="array" ref="A81">IFERROR(INDEX('Annex 2 EHV charges'!$D$11:$D$236, MATCH(0, IF(ISBLANK('Annex 2 EHV charges'!$D$11:$D$236),1, COUNTIF(A$10:$A80, 'Annex 2 EHV charges'!$D$11:$D$236)), 0)),"")</f>
        <v>751</v>
      </c>
      <c r="B81" s="111">
        <f>IF($A81="","",VLOOKUP($A81,'Annex 2 EHV charges'!$D$11:$O$236,2,0))</f>
        <v>751</v>
      </c>
      <c r="C81" s="109" t="str">
        <f>IF($A81="","",VLOOKUP($A81,'Annex 2 EHV charges'!$D$11:$O$236,3,0))</f>
        <v>2200032050436</v>
      </c>
      <c r="D81" s="111" t="str">
        <f>IF($A81="","",VLOOKUP($A81,'Annex 2 EHV charges'!$D$11:$O$236,4,0))</f>
        <v>RR Power Development</v>
      </c>
      <c r="E81" s="123" t="str">
        <f>IFERROR(IF(VLOOKUP($A81,'Annex 2 EHV charges'!$D$11:$O$236,9,FALSE)=0,"",VLOOKUP($A81,'Annex 2 EHV charges'!$D$11:$O$236,9,FALSE)),"")</f>
        <v/>
      </c>
      <c r="F81" s="124" t="str">
        <f>IFERROR(IF(VLOOKUP($A81,'Annex 2 EHV charges'!$D$11:$O$236,10,FALSE)=0,"",VLOOKUP($A81,'Annex 2 EHV charges'!$D$11:$O$236,10,FALSE)),"")</f>
        <v/>
      </c>
      <c r="G81" s="125" t="str">
        <f>IFERROR(IF(VLOOKUP($A81,'Annex 2 EHV charges'!$D$11:$O$236,11,FALSE)=0,"",VLOOKUP($A81,'Annex 2 EHV charges'!$D$11:$O$236,11,FALSE)),"")</f>
        <v/>
      </c>
      <c r="H81" s="125" t="str">
        <f>IFERROR(IF(VLOOKUP($A81,'Annex 2 EHV charges'!$D$11:$O$236,12,FALSE)=0,"",VLOOKUP($A81,'Annex 2 EHV charges'!$D$11:$O$236,12,FALSE)),"")</f>
        <v/>
      </c>
    </row>
    <row r="82" spans="1:8" x14ac:dyDescent="0.2">
      <c r="A82" s="109">
        <f t="array" ref="A82">IFERROR(INDEX('Annex 2 EHV charges'!$D$11:$D$236, MATCH(0, IF(ISBLANK('Annex 2 EHV charges'!$D$11:$D$236),1, COUNTIF(A$10:$A81, 'Annex 2 EHV charges'!$D$11:$D$236)), 0)),"")</f>
        <v>804</v>
      </c>
      <c r="B82" s="111">
        <f>IF($A82="","",VLOOKUP($A82,'Annex 2 EHV charges'!$D$11:$O$236,2,0))</f>
        <v>804</v>
      </c>
      <c r="C82" s="109" t="str">
        <f>IF($A82="","",VLOOKUP($A82,'Annex 2 EHV charges'!$D$11:$O$236,3,0))</f>
        <v>2200031824551</v>
      </c>
      <c r="D82" s="111" t="str">
        <f>IF($A82="","",VLOOKUP($A82,'Annex 2 EHV charges'!$D$11:$O$236,4,0))</f>
        <v>Imerys5(Drinnick)</v>
      </c>
      <c r="E82" s="123" t="str">
        <f>IFERROR(IF(VLOOKUP($A82,'Annex 2 EHV charges'!$D$11:$O$236,9,FALSE)=0,"",VLOOKUP($A82,'Annex 2 EHV charges'!$D$11:$O$236,9,FALSE)),"")</f>
        <v/>
      </c>
      <c r="F82" s="124" t="str">
        <f>IFERROR(IF(VLOOKUP($A82,'Annex 2 EHV charges'!$D$11:$O$236,10,FALSE)=0,"",VLOOKUP($A82,'Annex 2 EHV charges'!$D$11:$O$236,10,FALSE)),"")</f>
        <v/>
      </c>
      <c r="G82" s="125" t="str">
        <f>IFERROR(IF(VLOOKUP($A82,'Annex 2 EHV charges'!$D$11:$O$236,11,FALSE)=0,"",VLOOKUP($A82,'Annex 2 EHV charges'!$D$11:$O$236,11,FALSE)),"")</f>
        <v/>
      </c>
      <c r="H82" s="125" t="str">
        <f>IFERROR(IF(VLOOKUP($A82,'Annex 2 EHV charges'!$D$11:$O$236,12,FALSE)=0,"",VLOOKUP($A82,'Annex 2 EHV charges'!$D$11:$O$236,12,FALSE)),"")</f>
        <v/>
      </c>
    </row>
    <row r="83" spans="1:8" x14ac:dyDescent="0.2">
      <c r="A83" s="109">
        <f t="array" ref="A83">IFERROR(INDEX('Annex 2 EHV charges'!$D$11:$D$236, MATCH(0, IF(ISBLANK('Annex 2 EHV charges'!$D$11:$D$236),1, COUNTIF(A$10:$A82, 'Annex 2 EHV charges'!$D$11:$D$236)), 0)),"")</f>
        <v>803</v>
      </c>
      <c r="B83" s="111">
        <f>IF($A83="","",VLOOKUP($A83,'Annex 2 EHV charges'!$D$11:$O$236,2,0))</f>
        <v>803</v>
      </c>
      <c r="C83" s="109" t="str">
        <f>IF($A83="","",VLOOKUP($A83,'Annex 2 EHV charges'!$D$11:$O$236,3,0))</f>
        <v>2200030347690</v>
      </c>
      <c r="D83" s="111" t="str">
        <f>IF($A83="","",VLOOKUP($A83,'Annex 2 EHV charges'!$D$11:$O$236,4,0))</f>
        <v>Imerys4(Bugle)</v>
      </c>
      <c r="E83" s="123" t="str">
        <f>IFERROR(IF(VLOOKUP($A83,'Annex 2 EHV charges'!$D$11:$O$236,9,FALSE)=0,"",VLOOKUP($A83,'Annex 2 EHV charges'!$D$11:$O$236,9,FALSE)),"")</f>
        <v/>
      </c>
      <c r="F83" s="124" t="str">
        <f>IFERROR(IF(VLOOKUP($A83,'Annex 2 EHV charges'!$D$11:$O$236,10,FALSE)=0,"",VLOOKUP($A83,'Annex 2 EHV charges'!$D$11:$O$236,10,FALSE)),"")</f>
        <v/>
      </c>
      <c r="G83" s="125" t="str">
        <f>IFERROR(IF(VLOOKUP($A83,'Annex 2 EHV charges'!$D$11:$O$236,11,FALSE)=0,"",VLOOKUP($A83,'Annex 2 EHV charges'!$D$11:$O$236,11,FALSE)),"")</f>
        <v/>
      </c>
      <c r="H83" s="125" t="str">
        <f>IFERROR(IF(VLOOKUP($A83,'Annex 2 EHV charges'!$D$11:$O$236,12,FALSE)=0,"",VLOOKUP($A83,'Annex 2 EHV charges'!$D$11:$O$236,12,FALSE)),"")</f>
        <v/>
      </c>
    </row>
    <row r="84" spans="1:8" x14ac:dyDescent="0.2">
      <c r="A84" s="109">
        <f t="array" ref="A84">IFERROR(INDEX('Annex 2 EHV charges'!$D$11:$D$236, MATCH(0, IF(ISBLANK('Annex 2 EHV charges'!$D$11:$D$236),1, COUNTIF(A$10:$A83, 'Annex 2 EHV charges'!$D$11:$D$236)), 0)),"")</f>
        <v>801</v>
      </c>
      <c r="B84" s="111">
        <f>IF($A84="","",VLOOKUP($A84,'Annex 2 EHV charges'!$D$11:$O$236,2,0))</f>
        <v>801</v>
      </c>
      <c r="C84" s="109" t="str">
        <f>IF($A84="","",VLOOKUP($A84,'Annex 2 EHV charges'!$D$11:$O$236,3,0))</f>
        <v>2200031824738</v>
      </c>
      <c r="D84" s="111" t="str">
        <f>IF($A84="","",VLOOKUP($A84,'Annex 2 EHV charges'!$D$11:$O$236,4,0))</f>
        <v>Imerys3(Trebal)</v>
      </c>
      <c r="E84" s="123" t="str">
        <f>IFERROR(IF(VLOOKUP($A84,'Annex 2 EHV charges'!$D$11:$O$236,9,FALSE)=0,"",VLOOKUP($A84,'Annex 2 EHV charges'!$D$11:$O$236,9,FALSE)),"")</f>
        <v/>
      </c>
      <c r="F84" s="124" t="str">
        <f>IFERROR(IF(VLOOKUP($A84,'Annex 2 EHV charges'!$D$11:$O$236,10,FALSE)=0,"",VLOOKUP($A84,'Annex 2 EHV charges'!$D$11:$O$236,10,FALSE)),"")</f>
        <v/>
      </c>
      <c r="G84" s="125" t="str">
        <f>IFERROR(IF(VLOOKUP($A84,'Annex 2 EHV charges'!$D$11:$O$236,11,FALSE)=0,"",VLOOKUP($A84,'Annex 2 EHV charges'!$D$11:$O$236,11,FALSE)),"")</f>
        <v/>
      </c>
      <c r="H84" s="125" t="str">
        <f>IFERROR(IF(VLOOKUP($A84,'Annex 2 EHV charges'!$D$11:$O$236,12,FALSE)=0,"",VLOOKUP($A84,'Annex 2 EHV charges'!$D$11:$O$236,12,FALSE)),"")</f>
        <v/>
      </c>
    </row>
    <row r="85" spans="1:8" x14ac:dyDescent="0.2">
      <c r="A85" s="109">
        <f t="array" ref="A85">IFERROR(INDEX('Annex 2 EHV charges'!$D$11:$D$236, MATCH(0, IF(ISBLANK('Annex 2 EHV charges'!$D$11:$D$236),1, COUNTIF(A$10:$A84, 'Annex 2 EHV charges'!$D$11:$D$236)), 0)),"")</f>
        <v>802</v>
      </c>
      <c r="B85" s="111">
        <f>IF($A85="","",VLOOKUP($A85,'Annex 2 EHV charges'!$D$11:$O$236,2,0))</f>
        <v>802</v>
      </c>
      <c r="C85" s="109" t="str">
        <f>IF($A85="","",VLOOKUP($A85,'Annex 2 EHV charges'!$D$11:$O$236,3,0))</f>
        <v>2200031824490</v>
      </c>
      <c r="D85" s="111" t="str">
        <f>IF($A85="","",VLOOKUP($A85,'Annex 2 EHV charges'!$D$11:$O$236,4,0))</f>
        <v>Imerys6(Par)</v>
      </c>
      <c r="E85" s="123" t="str">
        <f>IFERROR(IF(VLOOKUP($A85,'Annex 2 EHV charges'!$D$11:$O$236,9,FALSE)=0,"",VLOOKUP($A85,'Annex 2 EHV charges'!$D$11:$O$236,9,FALSE)),"")</f>
        <v/>
      </c>
      <c r="F85" s="124" t="str">
        <f>IFERROR(IF(VLOOKUP($A85,'Annex 2 EHV charges'!$D$11:$O$236,10,FALSE)=0,"",VLOOKUP($A85,'Annex 2 EHV charges'!$D$11:$O$236,10,FALSE)),"")</f>
        <v/>
      </c>
      <c r="G85" s="125" t="str">
        <f>IFERROR(IF(VLOOKUP($A85,'Annex 2 EHV charges'!$D$11:$O$236,11,FALSE)=0,"",VLOOKUP($A85,'Annex 2 EHV charges'!$D$11:$O$236,11,FALSE)),"")</f>
        <v/>
      </c>
      <c r="H85" s="125" t="str">
        <f>IFERROR(IF(VLOOKUP($A85,'Annex 2 EHV charges'!$D$11:$O$236,12,FALSE)=0,"",VLOOKUP($A85,'Annex 2 EHV charges'!$D$11:$O$236,12,FALSE)),"")</f>
        <v/>
      </c>
    </row>
    <row r="86" spans="1:8" x14ac:dyDescent="0.2">
      <c r="A86" s="109">
        <f t="array" ref="A86">IFERROR(INDEX('Annex 2 EHV charges'!$D$11:$D$236, MATCH(0, IF(ISBLANK('Annex 2 EHV charges'!$D$11:$D$236),1, COUNTIF(A$10:$A85, 'Annex 2 EHV charges'!$D$11:$D$236)), 0)),"")</f>
        <v>733</v>
      </c>
      <c r="B86" s="111">
        <f>IF($A86="","",VLOOKUP($A86,'Annex 2 EHV charges'!$D$11:$O$236,2,0))</f>
        <v>733</v>
      </c>
      <c r="C86" s="109">
        <f>IF($A86="","",VLOOKUP($A86,'Annex 2 EHV charges'!$D$11:$O$236,3,0))</f>
        <v>2200042334139</v>
      </c>
      <c r="D86" s="111" t="str">
        <f>IF($A86="","",VLOOKUP($A86,'Annex 2 EHV charges'!$D$11:$O$236,4,0))</f>
        <v>DML - North</v>
      </c>
      <c r="E86" s="123" t="str">
        <f>IFERROR(IF(VLOOKUP($A86,'Annex 2 EHV charges'!$D$11:$O$236,9,FALSE)=0,"",VLOOKUP($A86,'Annex 2 EHV charges'!$D$11:$O$236,9,FALSE)),"")</f>
        <v/>
      </c>
      <c r="F86" s="124" t="str">
        <f>IFERROR(IF(VLOOKUP($A86,'Annex 2 EHV charges'!$D$11:$O$236,10,FALSE)=0,"",VLOOKUP($A86,'Annex 2 EHV charges'!$D$11:$O$236,10,FALSE)),"")</f>
        <v/>
      </c>
      <c r="G86" s="125" t="str">
        <f>IFERROR(IF(VLOOKUP($A86,'Annex 2 EHV charges'!$D$11:$O$236,11,FALSE)=0,"",VLOOKUP($A86,'Annex 2 EHV charges'!$D$11:$O$236,11,FALSE)),"")</f>
        <v/>
      </c>
      <c r="H86" s="125" t="str">
        <f>IFERROR(IF(VLOOKUP($A86,'Annex 2 EHV charges'!$D$11:$O$236,12,FALSE)=0,"",VLOOKUP($A86,'Annex 2 EHV charges'!$D$11:$O$236,12,FALSE)),"")</f>
        <v/>
      </c>
    </row>
    <row r="87" spans="1:8" x14ac:dyDescent="0.2">
      <c r="A87" s="109">
        <f t="array" ref="A87">IFERROR(INDEX('Annex 2 EHV charges'!$D$11:$D$236, MATCH(0, IF(ISBLANK('Annex 2 EHV charges'!$D$11:$D$236),1, COUNTIF(A$10:$A86, 'Annex 2 EHV charges'!$D$11:$D$236)), 0)),"")</f>
        <v>790</v>
      </c>
      <c r="B87" s="111">
        <f>IF($A87="","",VLOOKUP($A87,'Annex 2 EHV charges'!$D$11:$O$236,2,0))</f>
        <v>790</v>
      </c>
      <c r="C87" s="109" t="str">
        <f>IF($A87="","",VLOOKUP($A87,'Annex 2 EHV charges'!$D$11:$O$236,3,0))</f>
        <v>2200042163493</v>
      </c>
      <c r="D87" s="111" t="str">
        <f>IF($A87="","",VLOOKUP($A87,'Annex 2 EHV charges'!$D$11:$O$236,4,0))</f>
        <v>Marley Thatch PV</v>
      </c>
      <c r="E87" s="123" t="str">
        <f>IFERROR(IF(VLOOKUP($A87,'Annex 2 EHV charges'!$D$11:$O$236,9,FALSE)=0,"",VLOOKUP($A87,'Annex 2 EHV charges'!$D$11:$O$236,9,FALSE)),"")</f>
        <v/>
      </c>
      <c r="F87" s="124">
        <f>IFERROR(IF(VLOOKUP($A87,'Annex 2 EHV charges'!$D$11:$O$236,10,FALSE)=0,"",VLOOKUP($A87,'Annex 2 EHV charges'!$D$11:$O$236,10,FALSE)),"")</f>
        <v>333.6</v>
      </c>
      <c r="G87" s="125">
        <f>IFERROR(IF(VLOOKUP($A87,'Annex 2 EHV charges'!$D$11:$O$236,11,FALSE)=0,"",VLOOKUP($A87,'Annex 2 EHV charges'!$D$11:$O$236,11,FALSE)),"")</f>
        <v>0.06</v>
      </c>
      <c r="H87" s="125">
        <f>IFERROR(IF(VLOOKUP($A87,'Annex 2 EHV charges'!$D$11:$O$236,12,FALSE)=0,"",VLOOKUP($A87,'Annex 2 EHV charges'!$D$11:$O$236,12,FALSE)),"")</f>
        <v>0.06</v>
      </c>
    </row>
    <row r="88" spans="1:8" ht="38.25" x14ac:dyDescent="0.2">
      <c r="A88" s="109">
        <f t="array" ref="A88">IFERROR(INDEX('Annex 2 EHV charges'!$D$11:$D$236, MATCH(0, IF(ISBLANK('Annex 2 EHV charges'!$D$11:$D$236),1, COUNTIF(A$10:$A87, 'Annex 2 EHV charges'!$D$11:$D$236)), 0)),"")</f>
        <v>793</v>
      </c>
      <c r="B88" s="111">
        <f>IF($A88="","",VLOOKUP($A88,'Annex 2 EHV charges'!$D$11:$O$236,2,0))</f>
        <v>793</v>
      </c>
      <c r="C88" s="109" t="str">
        <f>IF($A88="","",VLOOKUP($A88,'Annex 2 EHV charges'!$D$11:$O$236,3,0))</f>
        <v>2200042093739 
2200042093757 
2200042093720</v>
      </c>
      <c r="D88" s="111" t="str">
        <f>IF($A88="","",VLOOKUP($A88,'Annex 2 EHV charges'!$D$11:$O$236,4,0))</f>
        <v>Bristol Royal Infirmary</v>
      </c>
      <c r="E88" s="123">
        <f>IFERROR(IF(VLOOKUP($A88,'Annex 2 EHV charges'!$D$11:$O$236,9,FALSE)=0,"",VLOOKUP($A88,'Annex 2 EHV charges'!$D$11:$O$236,9,FALSE)),"")</f>
        <v>-1.0309999999999999</v>
      </c>
      <c r="F88" s="124">
        <f>IFERROR(IF(VLOOKUP($A88,'Annex 2 EHV charges'!$D$11:$O$236,10,FALSE)=0,"",VLOOKUP($A88,'Annex 2 EHV charges'!$D$11:$O$236,10,FALSE)),"")</f>
        <v>68.430000000000007</v>
      </c>
      <c r="G88" s="125">
        <f>IFERROR(IF(VLOOKUP($A88,'Annex 2 EHV charges'!$D$11:$O$236,11,FALSE)=0,"",VLOOKUP($A88,'Annex 2 EHV charges'!$D$11:$O$236,11,FALSE)),"")</f>
        <v>0.06</v>
      </c>
      <c r="H88" s="125">
        <f>IFERROR(IF(VLOOKUP($A88,'Annex 2 EHV charges'!$D$11:$O$236,12,FALSE)=0,"",VLOOKUP($A88,'Annex 2 EHV charges'!$D$11:$O$236,12,FALSE)),"")</f>
        <v>0.06</v>
      </c>
    </row>
    <row r="89" spans="1:8" x14ac:dyDescent="0.2">
      <c r="A89" s="109">
        <f t="array" ref="A89">IFERROR(INDEX('Annex 2 EHV charges'!$D$11:$D$236, MATCH(0, IF(ISBLANK('Annex 2 EHV charges'!$D$11:$D$236),1, COUNTIF(A$10:$A88, 'Annex 2 EHV charges'!$D$11:$D$236)), 0)),"")</f>
        <v>792</v>
      </c>
      <c r="B89" s="111">
        <f>IF($A89="","",VLOOKUP($A89,'Annex 2 EHV charges'!$D$11:$O$236,2,0))</f>
        <v>792</v>
      </c>
      <c r="C89" s="109" t="str">
        <f>IF($A89="","",VLOOKUP($A89,'Annex 2 EHV charges'!$D$11:$O$236,3,0))</f>
        <v>2200042163457</v>
      </c>
      <c r="D89" s="111" t="str">
        <f>IF($A89="","",VLOOKUP($A89,'Annex 2 EHV charges'!$D$11:$O$236,4,0))</f>
        <v>Burrowton Farm PV</v>
      </c>
      <c r="E89" s="123" t="str">
        <f>IFERROR(IF(VLOOKUP($A89,'Annex 2 EHV charges'!$D$11:$O$236,9,FALSE)=0,"",VLOOKUP($A89,'Annex 2 EHV charges'!$D$11:$O$236,9,FALSE)),"")</f>
        <v/>
      </c>
      <c r="F89" s="124">
        <f>IFERROR(IF(VLOOKUP($A89,'Annex 2 EHV charges'!$D$11:$O$236,10,FALSE)=0,"",VLOOKUP($A89,'Annex 2 EHV charges'!$D$11:$O$236,10,FALSE)),"")</f>
        <v>693.06</v>
      </c>
      <c r="G89" s="125">
        <f>IFERROR(IF(VLOOKUP($A89,'Annex 2 EHV charges'!$D$11:$O$236,11,FALSE)=0,"",VLOOKUP($A89,'Annex 2 EHV charges'!$D$11:$O$236,11,FALSE)),"")</f>
        <v>0.06</v>
      </c>
      <c r="H89" s="125">
        <f>IFERROR(IF(VLOOKUP($A89,'Annex 2 EHV charges'!$D$11:$O$236,12,FALSE)=0,"",VLOOKUP($A89,'Annex 2 EHV charges'!$D$11:$O$236,12,FALSE)),"")</f>
        <v>0.06</v>
      </c>
    </row>
    <row r="90" spans="1:8" x14ac:dyDescent="0.2">
      <c r="A90" s="109">
        <f t="array" ref="A90">IFERROR(INDEX('Annex 2 EHV charges'!$D$11:$D$236, MATCH(0, IF(ISBLANK('Annex 2 EHV charges'!$D$11:$D$236),1, COUNTIF(A$10:$A89, 'Annex 2 EHV charges'!$D$11:$D$236)), 0)),"")</f>
        <v>900</v>
      </c>
      <c r="B90" s="111">
        <f>IF($A90="","",VLOOKUP($A90,'Annex 2 EHV charges'!$D$11:$O$236,2,0))</f>
        <v>900</v>
      </c>
      <c r="C90" s="109" t="str">
        <f>IF($A90="","",VLOOKUP($A90,'Annex 2 EHV charges'!$D$11:$O$236,3,0))</f>
        <v>2200042165064</v>
      </c>
      <c r="D90" s="111" t="str">
        <f>IF($A90="","",VLOOKUP($A90,'Annex 2 EHV charges'!$D$11:$O$236,4,0))</f>
        <v>Callington Solar</v>
      </c>
      <c r="E90" s="123" t="str">
        <f>IFERROR(IF(VLOOKUP($A90,'Annex 2 EHV charges'!$D$11:$O$236,9,FALSE)=0,"",VLOOKUP($A90,'Annex 2 EHV charges'!$D$11:$O$236,9,FALSE)),"")</f>
        <v/>
      </c>
      <c r="F90" s="124">
        <f>IFERROR(IF(VLOOKUP($A90,'Annex 2 EHV charges'!$D$11:$O$236,10,FALSE)=0,"",VLOOKUP($A90,'Annex 2 EHV charges'!$D$11:$O$236,10,FALSE)),"")</f>
        <v>332.79</v>
      </c>
      <c r="G90" s="125">
        <f>IFERROR(IF(VLOOKUP($A90,'Annex 2 EHV charges'!$D$11:$O$236,11,FALSE)=0,"",VLOOKUP($A90,'Annex 2 EHV charges'!$D$11:$O$236,11,FALSE)),"")</f>
        <v>0.06</v>
      </c>
      <c r="H90" s="125">
        <f>IFERROR(IF(VLOOKUP($A90,'Annex 2 EHV charges'!$D$11:$O$236,12,FALSE)=0,"",VLOOKUP($A90,'Annex 2 EHV charges'!$D$11:$O$236,12,FALSE)),"")</f>
        <v>0.06</v>
      </c>
    </row>
    <row r="91" spans="1:8" x14ac:dyDescent="0.2">
      <c r="A91" s="109">
        <f t="array" ref="A91">IFERROR(INDEX('Annex 2 EHV charges'!$D$11:$D$236, MATCH(0, IF(ISBLANK('Annex 2 EHV charges'!$D$11:$D$236),1, COUNTIF(A$10:$A90, 'Annex 2 EHV charges'!$D$11:$D$236)), 0)),"")</f>
        <v>901</v>
      </c>
      <c r="B91" s="111">
        <f>IF($A91="","",VLOOKUP($A91,'Annex 2 EHV charges'!$D$11:$O$236,2,0))</f>
        <v>901</v>
      </c>
      <c r="C91" s="109" t="str">
        <f>IF($A91="","",VLOOKUP($A91,'Annex 2 EHV charges'!$D$11:$O$236,3,0))</f>
        <v>2200042165082</v>
      </c>
      <c r="D91" s="111" t="str">
        <f>IF($A91="","",VLOOKUP($A91,'Annex 2 EHV charges'!$D$11:$O$236,4,0))</f>
        <v>Hope Solar</v>
      </c>
      <c r="E91" s="123" t="str">
        <f>IFERROR(IF(VLOOKUP($A91,'Annex 2 EHV charges'!$D$11:$O$236,9,FALSE)=0,"",VLOOKUP($A91,'Annex 2 EHV charges'!$D$11:$O$236,9,FALSE)),"")</f>
        <v/>
      </c>
      <c r="F91" s="124">
        <f>IFERROR(IF(VLOOKUP($A91,'Annex 2 EHV charges'!$D$11:$O$236,10,FALSE)=0,"",VLOOKUP($A91,'Annex 2 EHV charges'!$D$11:$O$236,10,FALSE)),"")</f>
        <v>557.13</v>
      </c>
      <c r="G91" s="125">
        <f>IFERROR(IF(VLOOKUP($A91,'Annex 2 EHV charges'!$D$11:$O$236,11,FALSE)=0,"",VLOOKUP($A91,'Annex 2 EHV charges'!$D$11:$O$236,11,FALSE)),"")</f>
        <v>0.06</v>
      </c>
      <c r="H91" s="125">
        <f>IFERROR(IF(VLOOKUP($A91,'Annex 2 EHV charges'!$D$11:$O$236,12,FALSE)=0,"",VLOOKUP($A91,'Annex 2 EHV charges'!$D$11:$O$236,12,FALSE)),"")</f>
        <v>0.06</v>
      </c>
    </row>
    <row r="92" spans="1:8" x14ac:dyDescent="0.2">
      <c r="A92" s="109">
        <f t="array" ref="A92">IFERROR(INDEX('Annex 2 EHV charges'!$D$11:$D$236, MATCH(0, IF(ISBLANK('Annex 2 EHV charges'!$D$11:$D$236),1, COUNTIF(A$10:$A91, 'Annex 2 EHV charges'!$D$11:$D$236)), 0)),"")</f>
        <v>903</v>
      </c>
      <c r="B92" s="111">
        <f>IF($A92="","",VLOOKUP($A92,'Annex 2 EHV charges'!$D$11:$O$236,2,0))</f>
        <v>903</v>
      </c>
      <c r="C92" s="109" t="str">
        <f>IF($A92="","",VLOOKUP($A92,'Annex 2 EHV charges'!$D$11:$O$236,3,0))</f>
        <v>2200042172052</v>
      </c>
      <c r="D92" s="111" t="str">
        <f>IF($A92="","",VLOOKUP($A92,'Annex 2 EHV charges'!$D$11:$O$236,4,0))</f>
        <v>NES Kingsweston Lane</v>
      </c>
      <c r="E92" s="123">
        <f>IFERROR(IF(VLOOKUP($A92,'Annex 2 EHV charges'!$D$11:$O$236,9,FALSE)=0,"",VLOOKUP($A92,'Annex 2 EHV charges'!$D$11:$O$236,9,FALSE)),"")</f>
        <v>-0.72</v>
      </c>
      <c r="F92" s="124">
        <f>IFERROR(IF(VLOOKUP($A92,'Annex 2 EHV charges'!$D$11:$O$236,10,FALSE)=0,"",VLOOKUP($A92,'Annex 2 EHV charges'!$D$11:$O$236,10,FALSE)),"")</f>
        <v>323.41000000000003</v>
      </c>
      <c r="G92" s="125">
        <f>IFERROR(IF(VLOOKUP($A92,'Annex 2 EHV charges'!$D$11:$O$236,11,FALSE)=0,"",VLOOKUP($A92,'Annex 2 EHV charges'!$D$11:$O$236,11,FALSE)),"")</f>
        <v>0.06</v>
      </c>
      <c r="H92" s="125">
        <f>IFERROR(IF(VLOOKUP($A92,'Annex 2 EHV charges'!$D$11:$O$236,12,FALSE)=0,"",VLOOKUP($A92,'Annex 2 EHV charges'!$D$11:$O$236,12,FALSE)),"")</f>
        <v>0.06</v>
      </c>
    </row>
    <row r="93" spans="1:8" x14ac:dyDescent="0.2">
      <c r="A93" s="109">
        <f t="array" ref="A93">IFERROR(INDEX('Annex 2 EHV charges'!$D$11:$D$236, MATCH(0, IF(ISBLANK('Annex 2 EHV charges'!$D$11:$D$236),1, COUNTIF(A$10:$A92, 'Annex 2 EHV charges'!$D$11:$D$236)), 0)),"")</f>
        <v>904</v>
      </c>
      <c r="B93" s="111">
        <f>IF($A93="","",VLOOKUP($A93,'Annex 2 EHV charges'!$D$11:$O$236,2,0))</f>
        <v>904</v>
      </c>
      <c r="C93" s="109" t="str">
        <f>IF($A93="","",VLOOKUP($A93,'Annex 2 EHV charges'!$D$11:$O$236,3,0))</f>
        <v>2200042168915</v>
      </c>
      <c r="D93" s="111" t="str">
        <f>IF($A93="","",VLOOKUP($A93,'Annex 2 EHV charges'!$D$11:$O$236,4,0))</f>
        <v>Nether Mill Farm PV</v>
      </c>
      <c r="E93" s="123" t="str">
        <f>IFERROR(IF(VLOOKUP($A93,'Annex 2 EHV charges'!$D$11:$O$236,9,FALSE)=0,"",VLOOKUP($A93,'Annex 2 EHV charges'!$D$11:$O$236,9,FALSE)),"")</f>
        <v/>
      </c>
      <c r="F93" s="124">
        <f>IFERROR(IF(VLOOKUP($A93,'Annex 2 EHV charges'!$D$11:$O$236,10,FALSE)=0,"",VLOOKUP($A93,'Annex 2 EHV charges'!$D$11:$O$236,10,FALSE)),"")</f>
        <v>507.5</v>
      </c>
      <c r="G93" s="125">
        <f>IFERROR(IF(VLOOKUP($A93,'Annex 2 EHV charges'!$D$11:$O$236,11,FALSE)=0,"",VLOOKUP($A93,'Annex 2 EHV charges'!$D$11:$O$236,11,FALSE)),"")</f>
        <v>0.06</v>
      </c>
      <c r="H93" s="125">
        <f>IFERROR(IF(VLOOKUP($A93,'Annex 2 EHV charges'!$D$11:$O$236,12,FALSE)=0,"",VLOOKUP($A93,'Annex 2 EHV charges'!$D$11:$O$236,12,FALSE)),"")</f>
        <v>0.06</v>
      </c>
    </row>
    <row r="94" spans="1:8" x14ac:dyDescent="0.2">
      <c r="A94" s="109">
        <f t="array" ref="A94">IFERROR(INDEX('Annex 2 EHV charges'!$D$11:$D$236, MATCH(0, IF(ISBLANK('Annex 2 EHV charges'!$D$11:$D$236),1, COUNTIF(A$10:$A93, 'Annex 2 EHV charges'!$D$11:$D$236)), 0)),"")</f>
        <v>905</v>
      </c>
      <c r="B94" s="111">
        <f>IF($A94="","",VLOOKUP($A94,'Annex 2 EHV charges'!$D$11:$O$236,2,0))</f>
        <v>905</v>
      </c>
      <c r="C94" s="109" t="str">
        <f>IF($A94="","",VLOOKUP($A94,'Annex 2 EHV charges'!$D$11:$O$236,3,0))</f>
        <v>2200042169723</v>
      </c>
      <c r="D94" s="111" t="str">
        <f>IF($A94="","",VLOOKUP($A94,'Annex 2 EHV charges'!$D$11:$O$236,4,0))</f>
        <v>Slade Farm PV</v>
      </c>
      <c r="E94" s="123" t="str">
        <f>IFERROR(IF(VLOOKUP($A94,'Annex 2 EHV charges'!$D$11:$O$236,9,FALSE)=0,"",VLOOKUP($A94,'Annex 2 EHV charges'!$D$11:$O$236,9,FALSE)),"")</f>
        <v/>
      </c>
      <c r="F94" s="124">
        <f>IFERROR(IF(VLOOKUP($A94,'Annex 2 EHV charges'!$D$11:$O$236,10,FALSE)=0,"",VLOOKUP($A94,'Annex 2 EHV charges'!$D$11:$O$236,10,FALSE)),"")</f>
        <v>390.62</v>
      </c>
      <c r="G94" s="125">
        <f>IFERROR(IF(VLOOKUP($A94,'Annex 2 EHV charges'!$D$11:$O$236,11,FALSE)=0,"",VLOOKUP($A94,'Annex 2 EHV charges'!$D$11:$O$236,11,FALSE)),"")</f>
        <v>0.06</v>
      </c>
      <c r="H94" s="125">
        <f>IFERROR(IF(VLOOKUP($A94,'Annex 2 EHV charges'!$D$11:$O$236,12,FALSE)=0,"",VLOOKUP($A94,'Annex 2 EHV charges'!$D$11:$O$236,12,FALSE)),"")</f>
        <v>0.06</v>
      </c>
    </row>
    <row r="95" spans="1:8" x14ac:dyDescent="0.2">
      <c r="A95" s="109">
        <f t="array" ref="A95">IFERROR(INDEX('Annex 2 EHV charges'!$D$11:$D$236, MATCH(0, IF(ISBLANK('Annex 2 EHV charges'!$D$11:$D$236),1, COUNTIF(A$10:$A94, 'Annex 2 EHV charges'!$D$11:$D$236)), 0)),"")</f>
        <v>906</v>
      </c>
      <c r="B95" s="111">
        <f>IF($A95="","",VLOOKUP($A95,'Annex 2 EHV charges'!$D$11:$O$236,2,0))</f>
        <v>906</v>
      </c>
      <c r="C95" s="109" t="str">
        <f>IF($A95="","",VLOOKUP($A95,'Annex 2 EHV charges'!$D$11:$O$236,3,0))</f>
        <v>2200042171192</v>
      </c>
      <c r="D95" s="111" t="str">
        <f>IF($A95="","",VLOOKUP($A95,'Annex 2 EHV charges'!$D$11:$O$236,4,0))</f>
        <v>Rew Farm PV</v>
      </c>
      <c r="E95" s="123" t="str">
        <f>IFERROR(IF(VLOOKUP($A95,'Annex 2 EHV charges'!$D$11:$O$236,9,FALSE)=0,"",VLOOKUP($A95,'Annex 2 EHV charges'!$D$11:$O$236,9,FALSE)),"")</f>
        <v/>
      </c>
      <c r="F95" s="124">
        <f>IFERROR(IF(VLOOKUP($A95,'Annex 2 EHV charges'!$D$11:$O$236,10,FALSE)=0,"",VLOOKUP($A95,'Annex 2 EHV charges'!$D$11:$O$236,10,FALSE)),"")</f>
        <v>381.06</v>
      </c>
      <c r="G95" s="125">
        <f>IFERROR(IF(VLOOKUP($A95,'Annex 2 EHV charges'!$D$11:$O$236,11,FALSE)=0,"",VLOOKUP($A95,'Annex 2 EHV charges'!$D$11:$O$236,11,FALSE)),"")</f>
        <v>0.06</v>
      </c>
      <c r="H95" s="125">
        <f>IFERROR(IF(VLOOKUP($A95,'Annex 2 EHV charges'!$D$11:$O$236,12,FALSE)=0,"",VLOOKUP($A95,'Annex 2 EHV charges'!$D$11:$O$236,12,FALSE)),"")</f>
        <v>0.06</v>
      </c>
    </row>
    <row r="96" spans="1:8" x14ac:dyDescent="0.2">
      <c r="A96" s="109">
        <f t="array" ref="A96">IFERROR(INDEX('Annex 2 EHV charges'!$D$11:$D$236, MATCH(0, IF(ISBLANK('Annex 2 EHV charges'!$D$11:$D$236),1, COUNTIF(A$10:$A95, 'Annex 2 EHV charges'!$D$11:$D$236)), 0)),"")</f>
        <v>907</v>
      </c>
      <c r="B96" s="111">
        <f>IF($A96="","",VLOOKUP($A96,'Annex 2 EHV charges'!$D$11:$O$236,2,0))</f>
        <v>907</v>
      </c>
      <c r="C96" s="109" t="str">
        <f>IF($A96="","",VLOOKUP($A96,'Annex 2 EHV charges'!$D$11:$O$236,3,0))</f>
        <v>2200042171226</v>
      </c>
      <c r="D96" s="111" t="str">
        <f>IF($A96="","",VLOOKUP($A96,'Annex 2 EHV charges'!$D$11:$O$236,4,0))</f>
        <v>Higher Trenhayle PV</v>
      </c>
      <c r="E96" s="123" t="str">
        <f>IFERROR(IF(VLOOKUP($A96,'Annex 2 EHV charges'!$D$11:$O$236,9,FALSE)=0,"",VLOOKUP($A96,'Annex 2 EHV charges'!$D$11:$O$236,9,FALSE)),"")</f>
        <v/>
      </c>
      <c r="F96" s="124">
        <f>IFERROR(IF(VLOOKUP($A96,'Annex 2 EHV charges'!$D$11:$O$236,10,FALSE)=0,"",VLOOKUP($A96,'Annex 2 EHV charges'!$D$11:$O$236,10,FALSE)),"")</f>
        <v>317.64999999999998</v>
      </c>
      <c r="G96" s="125">
        <f>IFERROR(IF(VLOOKUP($A96,'Annex 2 EHV charges'!$D$11:$O$236,11,FALSE)=0,"",VLOOKUP($A96,'Annex 2 EHV charges'!$D$11:$O$236,11,FALSE)),"")</f>
        <v>0.06</v>
      </c>
      <c r="H96" s="125">
        <f>IFERROR(IF(VLOOKUP($A96,'Annex 2 EHV charges'!$D$11:$O$236,12,FALSE)=0,"",VLOOKUP($A96,'Annex 2 EHV charges'!$D$11:$O$236,12,FALSE)),"")</f>
        <v>0.06</v>
      </c>
    </row>
    <row r="97" spans="1:8" x14ac:dyDescent="0.2">
      <c r="A97" s="109">
        <f t="array" ref="A97">IFERROR(INDEX('Annex 2 EHV charges'!$D$11:$D$236, MATCH(0, IF(ISBLANK('Annex 2 EHV charges'!$D$11:$D$236),1, COUNTIF(A$10:$A96, 'Annex 2 EHV charges'!$D$11:$D$236)), 0)),"")</f>
        <v>908</v>
      </c>
      <c r="B97" s="111">
        <f>IF($A97="","",VLOOKUP($A97,'Annex 2 EHV charges'!$D$11:$O$236,2,0))</f>
        <v>908</v>
      </c>
      <c r="C97" s="109" t="str">
        <f>IF($A97="","",VLOOKUP($A97,'Annex 2 EHV charges'!$D$11:$O$236,3,0))</f>
        <v>2200042171253</v>
      </c>
      <c r="D97" s="111" t="str">
        <f>IF($A97="","",VLOOKUP($A97,'Annex 2 EHV charges'!$D$11:$O$236,4,0))</f>
        <v>Middle Treworder PV</v>
      </c>
      <c r="E97" s="123" t="str">
        <f>IFERROR(IF(VLOOKUP($A97,'Annex 2 EHV charges'!$D$11:$O$236,9,FALSE)=0,"",VLOOKUP($A97,'Annex 2 EHV charges'!$D$11:$O$236,9,FALSE)),"")</f>
        <v/>
      </c>
      <c r="F97" s="124">
        <f>IFERROR(IF(VLOOKUP($A97,'Annex 2 EHV charges'!$D$11:$O$236,10,FALSE)=0,"",VLOOKUP($A97,'Annex 2 EHV charges'!$D$11:$O$236,10,FALSE)),"")</f>
        <v>388.2</v>
      </c>
      <c r="G97" s="125">
        <f>IFERROR(IF(VLOOKUP($A97,'Annex 2 EHV charges'!$D$11:$O$236,11,FALSE)=0,"",VLOOKUP($A97,'Annex 2 EHV charges'!$D$11:$O$236,11,FALSE)),"")</f>
        <v>0.06</v>
      </c>
      <c r="H97" s="125">
        <f>IFERROR(IF(VLOOKUP($A97,'Annex 2 EHV charges'!$D$11:$O$236,12,FALSE)=0,"",VLOOKUP($A97,'Annex 2 EHV charges'!$D$11:$O$236,12,FALSE)),"")</f>
        <v>0.06</v>
      </c>
    </row>
    <row r="98" spans="1:8" x14ac:dyDescent="0.2">
      <c r="A98" s="109">
        <f t="array" ref="A98">IFERROR(INDEX('Annex 2 EHV charges'!$D$11:$D$236, MATCH(0, IF(ISBLANK('Annex 2 EHV charges'!$D$11:$D$236),1, COUNTIF(A$10:$A97, 'Annex 2 EHV charges'!$D$11:$D$236)), 0)),"")</f>
        <v>909</v>
      </c>
      <c r="B98" s="111">
        <f>IF($A98="","",VLOOKUP($A98,'Annex 2 EHV charges'!$D$11:$O$236,2,0))</f>
        <v>909</v>
      </c>
      <c r="C98" s="109" t="str">
        <f>IF($A98="","",VLOOKUP($A98,'Annex 2 EHV charges'!$D$11:$O$236,3,0))</f>
        <v>2200042171625</v>
      </c>
      <c r="D98" s="111" t="str">
        <f>IF($A98="","",VLOOKUP($A98,'Annex 2 EHV charges'!$D$11:$O$236,4,0))</f>
        <v>Penhale Farm PV</v>
      </c>
      <c r="E98" s="123" t="str">
        <f>IFERROR(IF(VLOOKUP($A98,'Annex 2 EHV charges'!$D$11:$O$236,9,FALSE)=0,"",VLOOKUP($A98,'Annex 2 EHV charges'!$D$11:$O$236,9,FALSE)),"")</f>
        <v/>
      </c>
      <c r="F98" s="124">
        <f>IFERROR(IF(VLOOKUP($A98,'Annex 2 EHV charges'!$D$11:$O$236,10,FALSE)=0,"",VLOOKUP($A98,'Annex 2 EHV charges'!$D$11:$O$236,10,FALSE)),"")</f>
        <v>461.46</v>
      </c>
      <c r="G98" s="125">
        <f>IFERROR(IF(VLOOKUP($A98,'Annex 2 EHV charges'!$D$11:$O$236,11,FALSE)=0,"",VLOOKUP($A98,'Annex 2 EHV charges'!$D$11:$O$236,11,FALSE)),"")</f>
        <v>0.06</v>
      </c>
      <c r="H98" s="125">
        <f>IFERROR(IF(VLOOKUP($A98,'Annex 2 EHV charges'!$D$11:$O$236,12,FALSE)=0,"",VLOOKUP($A98,'Annex 2 EHV charges'!$D$11:$O$236,12,FALSE)),"")</f>
        <v>0.06</v>
      </c>
    </row>
    <row r="99" spans="1:8" x14ac:dyDescent="0.2">
      <c r="A99" s="109">
        <f t="array" ref="A99">IFERROR(INDEX('Annex 2 EHV charges'!$D$11:$D$236, MATCH(0, IF(ISBLANK('Annex 2 EHV charges'!$D$11:$D$236),1, COUNTIF(A$10:$A98, 'Annex 2 EHV charges'!$D$11:$D$236)), 0)),"")</f>
        <v>910</v>
      </c>
      <c r="B99" s="111">
        <f>IF($A99="","",VLOOKUP($A99,'Annex 2 EHV charges'!$D$11:$O$236,2,0))</f>
        <v>910</v>
      </c>
      <c r="C99" s="109" t="str">
        <f>IF($A99="","",VLOOKUP($A99,'Annex 2 EHV charges'!$D$11:$O$236,3,0))</f>
        <v>2200042172521</v>
      </c>
      <c r="D99" s="111" t="str">
        <f>IF($A99="","",VLOOKUP($A99,'Annex 2 EHV charges'!$D$11:$O$236,4,0))</f>
        <v>Ayshford Court PV</v>
      </c>
      <c r="E99" s="123" t="str">
        <f>IFERROR(IF(VLOOKUP($A99,'Annex 2 EHV charges'!$D$11:$O$236,9,FALSE)=0,"",VLOOKUP($A99,'Annex 2 EHV charges'!$D$11:$O$236,9,FALSE)),"")</f>
        <v/>
      </c>
      <c r="F99" s="124">
        <f>IFERROR(IF(VLOOKUP($A99,'Annex 2 EHV charges'!$D$11:$O$236,10,FALSE)=0,"",VLOOKUP($A99,'Annex 2 EHV charges'!$D$11:$O$236,10,FALSE)),"")</f>
        <v>334.46</v>
      </c>
      <c r="G99" s="125">
        <f>IFERROR(IF(VLOOKUP($A99,'Annex 2 EHV charges'!$D$11:$O$236,11,FALSE)=0,"",VLOOKUP($A99,'Annex 2 EHV charges'!$D$11:$O$236,11,FALSE)),"")</f>
        <v>0.06</v>
      </c>
      <c r="H99" s="125">
        <f>IFERROR(IF(VLOOKUP($A99,'Annex 2 EHV charges'!$D$11:$O$236,12,FALSE)=0,"",VLOOKUP($A99,'Annex 2 EHV charges'!$D$11:$O$236,12,FALSE)),"")</f>
        <v>0.06</v>
      </c>
    </row>
    <row r="100" spans="1:8" x14ac:dyDescent="0.2">
      <c r="A100" s="109">
        <f t="array" ref="A100">IFERROR(INDEX('Annex 2 EHV charges'!$D$11:$D$236, MATCH(0, IF(ISBLANK('Annex 2 EHV charges'!$D$11:$D$236),1, COUNTIF(A$10:$A99, 'Annex 2 EHV charges'!$D$11:$D$236)), 0)),"")</f>
        <v>911</v>
      </c>
      <c r="B100" s="111">
        <f>IF($A100="","",VLOOKUP($A100,'Annex 2 EHV charges'!$D$11:$O$236,2,0))</f>
        <v>911</v>
      </c>
      <c r="C100" s="109" t="str">
        <f>IF($A100="","",VLOOKUP($A100,'Annex 2 EHV charges'!$D$11:$O$236,3,0))</f>
        <v>2200042172930</v>
      </c>
      <c r="D100" s="111" t="str">
        <f>IF($A100="","",VLOOKUP($A100,'Annex 2 EHV charges'!$D$11:$O$236,4,0))</f>
        <v>West Hill PV</v>
      </c>
      <c r="E100" s="123" t="str">
        <f>IFERROR(IF(VLOOKUP($A100,'Annex 2 EHV charges'!$D$11:$O$236,9,FALSE)=0,"",VLOOKUP($A100,'Annex 2 EHV charges'!$D$11:$O$236,9,FALSE)),"")</f>
        <v/>
      </c>
      <c r="F100" s="124">
        <f>IFERROR(IF(VLOOKUP($A100,'Annex 2 EHV charges'!$D$11:$O$236,10,FALSE)=0,"",VLOOKUP($A100,'Annex 2 EHV charges'!$D$11:$O$236,10,FALSE)),"")</f>
        <v>1830.67</v>
      </c>
      <c r="G100" s="125">
        <f>IFERROR(IF(VLOOKUP($A100,'Annex 2 EHV charges'!$D$11:$O$236,11,FALSE)=0,"",VLOOKUP($A100,'Annex 2 EHV charges'!$D$11:$O$236,11,FALSE)),"")</f>
        <v>0.06</v>
      </c>
      <c r="H100" s="125">
        <f>IFERROR(IF(VLOOKUP($A100,'Annex 2 EHV charges'!$D$11:$O$236,12,FALSE)=0,"",VLOOKUP($A100,'Annex 2 EHV charges'!$D$11:$O$236,12,FALSE)),"")</f>
        <v>0.06</v>
      </c>
    </row>
    <row r="101" spans="1:8" x14ac:dyDescent="0.2">
      <c r="A101" s="109">
        <f t="array" ref="A101">IFERROR(INDEX('Annex 2 EHV charges'!$D$11:$D$236, MATCH(0, IF(ISBLANK('Annex 2 EHV charges'!$D$11:$D$236),1, COUNTIF(A$10:$A100, 'Annex 2 EHV charges'!$D$11:$D$236)), 0)),"")</f>
        <v>912</v>
      </c>
      <c r="B101" s="111">
        <f>IF($A101="","",VLOOKUP($A101,'Annex 2 EHV charges'!$D$11:$O$236,2,0))</f>
        <v>912</v>
      </c>
      <c r="C101" s="109" t="str">
        <f>IF($A101="","",VLOOKUP($A101,'Annex 2 EHV charges'!$D$11:$O$236,3,0))</f>
        <v>2200042172902</v>
      </c>
      <c r="D101" s="111" t="str">
        <f>IF($A101="","",VLOOKUP($A101,'Annex 2 EHV charges'!$D$11:$O$236,4,0))</f>
        <v>Knockworthy Farm PV</v>
      </c>
      <c r="E101" s="123" t="str">
        <f>IFERROR(IF(VLOOKUP($A101,'Annex 2 EHV charges'!$D$11:$O$236,9,FALSE)=0,"",VLOOKUP($A101,'Annex 2 EHV charges'!$D$11:$O$236,9,FALSE)),"")</f>
        <v/>
      </c>
      <c r="F101" s="124">
        <f>IFERROR(IF(VLOOKUP($A101,'Annex 2 EHV charges'!$D$11:$O$236,10,FALSE)=0,"",VLOOKUP($A101,'Annex 2 EHV charges'!$D$11:$O$236,10,FALSE)),"")</f>
        <v>325</v>
      </c>
      <c r="G101" s="125">
        <f>IFERROR(IF(VLOOKUP($A101,'Annex 2 EHV charges'!$D$11:$O$236,11,FALSE)=0,"",VLOOKUP($A101,'Annex 2 EHV charges'!$D$11:$O$236,11,FALSE)),"")</f>
        <v>0.06</v>
      </c>
      <c r="H101" s="125">
        <f>IFERROR(IF(VLOOKUP($A101,'Annex 2 EHV charges'!$D$11:$O$236,12,FALSE)=0,"",VLOOKUP($A101,'Annex 2 EHV charges'!$D$11:$O$236,12,FALSE)),"")</f>
        <v>0.06</v>
      </c>
    </row>
    <row r="102" spans="1:8" x14ac:dyDescent="0.2">
      <c r="A102" s="109">
        <f t="array" ref="A102">IFERROR(INDEX('Annex 2 EHV charges'!$D$11:$D$236, MATCH(0, IF(ISBLANK('Annex 2 EHV charges'!$D$11:$D$236),1, COUNTIF(A$10:$A101, 'Annex 2 EHV charges'!$D$11:$D$236)), 0)),"")</f>
        <v>914</v>
      </c>
      <c r="B102" s="111">
        <f>IF($A102="","",VLOOKUP($A102,'Annex 2 EHV charges'!$D$11:$O$236,2,0))</f>
        <v>914</v>
      </c>
      <c r="C102" s="109" t="str">
        <f>IF($A102="","",VLOOKUP($A102,'Annex 2 EHV charges'!$D$11:$O$236,3,0))</f>
        <v>2200042174281</v>
      </c>
      <c r="D102" s="111" t="str">
        <f>IF($A102="","",VLOOKUP($A102,'Annex 2 EHV charges'!$D$11:$O$236,4,0))</f>
        <v>Trekenning Farm PV</v>
      </c>
      <c r="E102" s="123" t="str">
        <f>IFERROR(IF(VLOOKUP($A102,'Annex 2 EHV charges'!$D$11:$O$236,9,FALSE)=0,"",VLOOKUP($A102,'Annex 2 EHV charges'!$D$11:$O$236,9,FALSE)),"")</f>
        <v/>
      </c>
      <c r="F102" s="124">
        <f>IFERROR(IF(VLOOKUP($A102,'Annex 2 EHV charges'!$D$11:$O$236,10,FALSE)=0,"",VLOOKUP($A102,'Annex 2 EHV charges'!$D$11:$O$236,10,FALSE)),"")</f>
        <v>391.33</v>
      </c>
      <c r="G102" s="125">
        <f>IFERROR(IF(VLOOKUP($A102,'Annex 2 EHV charges'!$D$11:$O$236,11,FALSE)=0,"",VLOOKUP($A102,'Annex 2 EHV charges'!$D$11:$O$236,11,FALSE)),"")</f>
        <v>0.06</v>
      </c>
      <c r="H102" s="125">
        <f>IFERROR(IF(VLOOKUP($A102,'Annex 2 EHV charges'!$D$11:$O$236,12,FALSE)=0,"",VLOOKUP($A102,'Annex 2 EHV charges'!$D$11:$O$236,12,FALSE)),"")</f>
        <v>0.06</v>
      </c>
    </row>
    <row r="103" spans="1:8" x14ac:dyDescent="0.2">
      <c r="A103" s="109">
        <f t="array" ref="A103">IFERROR(INDEX('Annex 2 EHV charges'!$D$11:$D$236, MATCH(0, IF(ISBLANK('Annex 2 EHV charges'!$D$11:$D$236),1, COUNTIF(A$10:$A102, 'Annex 2 EHV charges'!$D$11:$D$236)), 0)),"")</f>
        <v>915</v>
      </c>
      <c r="B103" s="111">
        <f>IF($A103="","",VLOOKUP($A103,'Annex 2 EHV charges'!$D$11:$O$236,2,0))</f>
        <v>915</v>
      </c>
      <c r="C103" s="109" t="str">
        <f>IF($A103="","",VLOOKUP($A103,'Annex 2 EHV charges'!$D$11:$O$236,3,0))</f>
        <v>2200042184378</v>
      </c>
      <c r="D103" s="111" t="str">
        <f>IF($A103="","",VLOOKUP($A103,'Annex 2 EHV charges'!$D$11:$O$236,4,0))</f>
        <v>Four Burrows PV</v>
      </c>
      <c r="E103" s="123" t="str">
        <f>IFERROR(IF(VLOOKUP($A103,'Annex 2 EHV charges'!$D$11:$O$236,9,FALSE)=0,"",VLOOKUP($A103,'Annex 2 EHV charges'!$D$11:$O$236,9,FALSE)),"")</f>
        <v/>
      </c>
      <c r="F103" s="124">
        <f>IFERROR(IF(VLOOKUP($A103,'Annex 2 EHV charges'!$D$11:$O$236,10,FALSE)=0,"",VLOOKUP($A103,'Annex 2 EHV charges'!$D$11:$O$236,10,FALSE)),"")</f>
        <v>267.67</v>
      </c>
      <c r="G103" s="125">
        <f>IFERROR(IF(VLOOKUP($A103,'Annex 2 EHV charges'!$D$11:$O$236,11,FALSE)=0,"",VLOOKUP($A103,'Annex 2 EHV charges'!$D$11:$O$236,11,FALSE)),"")</f>
        <v>0.06</v>
      </c>
      <c r="H103" s="125">
        <f>IFERROR(IF(VLOOKUP($A103,'Annex 2 EHV charges'!$D$11:$O$236,12,FALSE)=0,"",VLOOKUP($A103,'Annex 2 EHV charges'!$D$11:$O$236,12,FALSE)),"")</f>
        <v>0.06</v>
      </c>
    </row>
    <row r="104" spans="1:8" x14ac:dyDescent="0.2">
      <c r="A104" s="109">
        <f t="array" ref="A104">IFERROR(INDEX('Annex 2 EHV charges'!$D$11:$D$236, MATCH(0, IF(ISBLANK('Annex 2 EHV charges'!$D$11:$D$236),1, COUNTIF(A$10:$A103, 'Annex 2 EHV charges'!$D$11:$D$236)), 0)),"")</f>
        <v>916</v>
      </c>
      <c r="B104" s="111">
        <f>IF($A104="","",VLOOKUP($A104,'Annex 2 EHV charges'!$D$11:$O$236,2,0))</f>
        <v>916</v>
      </c>
      <c r="C104" s="109" t="str">
        <f>IF($A104="","",VLOOKUP($A104,'Annex 2 EHV charges'!$D$11:$O$236,3,0))</f>
        <v>2200042191551</v>
      </c>
      <c r="D104" s="111" t="str">
        <f>IF($A104="","",VLOOKUP($A104,'Annex 2 EHV charges'!$D$11:$O$236,4,0))</f>
        <v>Glebe Farm PV</v>
      </c>
      <c r="E104" s="123" t="str">
        <f>IFERROR(IF(VLOOKUP($A104,'Annex 2 EHV charges'!$D$11:$O$236,9,FALSE)=0,"",VLOOKUP($A104,'Annex 2 EHV charges'!$D$11:$O$236,9,FALSE)),"")</f>
        <v/>
      </c>
      <c r="F104" s="124">
        <f>IFERROR(IF(VLOOKUP($A104,'Annex 2 EHV charges'!$D$11:$O$236,10,FALSE)=0,"",VLOOKUP($A104,'Annex 2 EHV charges'!$D$11:$O$236,10,FALSE)),"")</f>
        <v>600.09</v>
      </c>
      <c r="G104" s="125">
        <f>IFERROR(IF(VLOOKUP($A104,'Annex 2 EHV charges'!$D$11:$O$236,11,FALSE)=0,"",VLOOKUP($A104,'Annex 2 EHV charges'!$D$11:$O$236,11,FALSE)),"")</f>
        <v>0.06</v>
      </c>
      <c r="H104" s="125">
        <f>IFERROR(IF(VLOOKUP($A104,'Annex 2 EHV charges'!$D$11:$O$236,12,FALSE)=0,"",VLOOKUP($A104,'Annex 2 EHV charges'!$D$11:$O$236,12,FALSE)),"")</f>
        <v>0.06</v>
      </c>
    </row>
    <row r="105" spans="1:8" x14ac:dyDescent="0.2">
      <c r="A105" s="109">
        <f t="array" ref="A105">IFERROR(INDEX('Annex 2 EHV charges'!$D$11:$D$236, MATCH(0, IF(ISBLANK('Annex 2 EHV charges'!$D$11:$D$236),1, COUNTIF(A$10:$A104, 'Annex 2 EHV charges'!$D$11:$D$236)), 0)),"")</f>
        <v>917</v>
      </c>
      <c r="B105" s="111">
        <f>IF($A105="","",VLOOKUP($A105,'Annex 2 EHV charges'!$D$11:$O$236,2,0))</f>
        <v>917</v>
      </c>
      <c r="C105" s="109" t="str">
        <f>IF($A105="","",VLOOKUP($A105,'Annex 2 EHV charges'!$D$11:$O$236,3,0))</f>
        <v>2200042191630</v>
      </c>
      <c r="D105" s="111" t="str">
        <f>IF($A105="","",VLOOKUP($A105,'Annex 2 EHV charges'!$D$11:$O$236,4,0))</f>
        <v>Hurlingpot PV</v>
      </c>
      <c r="E105" s="123" t="str">
        <f>IFERROR(IF(VLOOKUP($A105,'Annex 2 EHV charges'!$D$11:$O$236,9,FALSE)=0,"",VLOOKUP($A105,'Annex 2 EHV charges'!$D$11:$O$236,9,FALSE)),"")</f>
        <v/>
      </c>
      <c r="F105" s="124">
        <f>IFERROR(IF(VLOOKUP($A105,'Annex 2 EHV charges'!$D$11:$O$236,10,FALSE)=0,"",VLOOKUP($A105,'Annex 2 EHV charges'!$D$11:$O$236,10,FALSE)),"")</f>
        <v>600.23</v>
      </c>
      <c r="G105" s="125">
        <f>IFERROR(IF(VLOOKUP($A105,'Annex 2 EHV charges'!$D$11:$O$236,11,FALSE)=0,"",VLOOKUP($A105,'Annex 2 EHV charges'!$D$11:$O$236,11,FALSE)),"")</f>
        <v>0.06</v>
      </c>
      <c r="H105" s="125">
        <f>IFERROR(IF(VLOOKUP($A105,'Annex 2 EHV charges'!$D$11:$O$236,12,FALSE)=0,"",VLOOKUP($A105,'Annex 2 EHV charges'!$D$11:$O$236,12,FALSE)),"")</f>
        <v>0.06</v>
      </c>
    </row>
    <row r="106" spans="1:8" x14ac:dyDescent="0.2">
      <c r="A106" s="109">
        <f t="array" ref="A106">IFERROR(INDEX('Annex 2 EHV charges'!$D$11:$D$236, MATCH(0, IF(ISBLANK('Annex 2 EHV charges'!$D$11:$D$236),1, COUNTIF(A$10:$A105, 'Annex 2 EHV charges'!$D$11:$D$236)), 0)),"")</f>
        <v>918</v>
      </c>
      <c r="B106" s="111">
        <f>IF($A106="","",VLOOKUP($A106,'Annex 2 EHV charges'!$D$11:$O$236,2,0))</f>
        <v>918</v>
      </c>
      <c r="C106" s="109" t="str">
        <f>IF($A106="","",VLOOKUP($A106,'Annex 2 EHV charges'!$D$11:$O$236,3,0))</f>
        <v>2200042191765</v>
      </c>
      <c r="D106" s="111" t="str">
        <f>IF($A106="","",VLOOKUP($A106,'Annex 2 EHV charges'!$D$11:$O$236,4,0))</f>
        <v>Halse Farm PV</v>
      </c>
      <c r="E106" s="123" t="str">
        <f>IFERROR(IF(VLOOKUP($A106,'Annex 2 EHV charges'!$D$11:$O$236,9,FALSE)=0,"",VLOOKUP($A106,'Annex 2 EHV charges'!$D$11:$O$236,9,FALSE)),"")</f>
        <v/>
      </c>
      <c r="F106" s="124">
        <f>IFERROR(IF(VLOOKUP($A106,'Annex 2 EHV charges'!$D$11:$O$236,10,FALSE)=0,"",VLOOKUP($A106,'Annex 2 EHV charges'!$D$11:$O$236,10,FALSE)),"")</f>
        <v>353.7</v>
      </c>
      <c r="G106" s="125">
        <f>IFERROR(IF(VLOOKUP($A106,'Annex 2 EHV charges'!$D$11:$O$236,11,FALSE)=0,"",VLOOKUP($A106,'Annex 2 EHV charges'!$D$11:$O$236,11,FALSE)),"")</f>
        <v>0.06</v>
      </c>
      <c r="H106" s="125">
        <f>IFERROR(IF(VLOOKUP($A106,'Annex 2 EHV charges'!$D$11:$O$236,12,FALSE)=0,"",VLOOKUP($A106,'Annex 2 EHV charges'!$D$11:$O$236,12,FALSE)),"")</f>
        <v>0.06</v>
      </c>
    </row>
    <row r="107" spans="1:8" x14ac:dyDescent="0.2">
      <c r="A107" s="109">
        <f t="array" ref="A107">IFERROR(INDEX('Annex 2 EHV charges'!$D$11:$D$236, MATCH(0, IF(ISBLANK('Annex 2 EHV charges'!$D$11:$D$236),1, COUNTIF(A$10:$A106, 'Annex 2 EHV charges'!$D$11:$D$236)), 0)),"")</f>
        <v>919</v>
      </c>
      <c r="B107" s="111">
        <f>IF($A107="","",VLOOKUP($A107,'Annex 2 EHV charges'!$D$11:$O$236,2,0))</f>
        <v>919</v>
      </c>
      <c r="C107" s="109" t="str">
        <f>IF($A107="","",VLOOKUP($A107,'Annex 2 EHV charges'!$D$11:$O$236,3,0))</f>
        <v>2200042192769</v>
      </c>
      <c r="D107" s="111" t="str">
        <f>IF($A107="","",VLOOKUP($A107,'Annex 2 EHV charges'!$D$11:$O$236,4,0))</f>
        <v>Hatchlands Farm PV</v>
      </c>
      <c r="E107" s="123" t="str">
        <f>IFERROR(IF(VLOOKUP($A107,'Annex 2 EHV charges'!$D$11:$O$236,9,FALSE)=0,"",VLOOKUP($A107,'Annex 2 EHV charges'!$D$11:$O$236,9,FALSE)),"")</f>
        <v/>
      </c>
      <c r="F107" s="124">
        <f>IFERROR(IF(VLOOKUP($A107,'Annex 2 EHV charges'!$D$11:$O$236,10,FALSE)=0,"",VLOOKUP($A107,'Annex 2 EHV charges'!$D$11:$O$236,10,FALSE)),"")</f>
        <v>547.08000000000004</v>
      </c>
      <c r="G107" s="125">
        <f>IFERROR(IF(VLOOKUP($A107,'Annex 2 EHV charges'!$D$11:$O$236,11,FALSE)=0,"",VLOOKUP($A107,'Annex 2 EHV charges'!$D$11:$O$236,11,FALSE)),"")</f>
        <v>0.06</v>
      </c>
      <c r="H107" s="125">
        <f>IFERROR(IF(VLOOKUP($A107,'Annex 2 EHV charges'!$D$11:$O$236,12,FALSE)=0,"",VLOOKUP($A107,'Annex 2 EHV charges'!$D$11:$O$236,12,FALSE)),"")</f>
        <v>0.06</v>
      </c>
    </row>
    <row r="108" spans="1:8" x14ac:dyDescent="0.2">
      <c r="A108" s="109">
        <f t="array" ref="A108">IFERROR(INDEX('Annex 2 EHV charges'!$D$11:$D$236, MATCH(0, IF(ISBLANK('Annex 2 EHV charges'!$D$11:$D$236),1, COUNTIF(A$10:$A107, 'Annex 2 EHV charges'!$D$11:$D$236)), 0)),"")</f>
        <v>920</v>
      </c>
      <c r="B108" s="111">
        <f>IF($A108="","",VLOOKUP($A108,'Annex 2 EHV charges'!$D$11:$O$236,2,0))</f>
        <v>920</v>
      </c>
      <c r="C108" s="109" t="str">
        <f>IF($A108="","",VLOOKUP($A108,'Annex 2 EHV charges'!$D$11:$O$236,3,0))</f>
        <v>2200042193888</v>
      </c>
      <c r="D108" s="111" t="str">
        <f>IF($A108="","",VLOOKUP($A108,'Annex 2 EHV charges'!$D$11:$O$236,4,0))</f>
        <v>Higher Trevartha PV</v>
      </c>
      <c r="E108" s="123" t="str">
        <f>IFERROR(IF(VLOOKUP($A108,'Annex 2 EHV charges'!$D$11:$O$236,9,FALSE)=0,"",VLOOKUP($A108,'Annex 2 EHV charges'!$D$11:$O$236,9,FALSE)),"")</f>
        <v/>
      </c>
      <c r="F108" s="124">
        <f>IFERROR(IF(VLOOKUP($A108,'Annex 2 EHV charges'!$D$11:$O$236,10,FALSE)=0,"",VLOOKUP($A108,'Annex 2 EHV charges'!$D$11:$O$236,10,FALSE)),"")</f>
        <v>462.14</v>
      </c>
      <c r="G108" s="125">
        <f>IFERROR(IF(VLOOKUP($A108,'Annex 2 EHV charges'!$D$11:$O$236,11,FALSE)=0,"",VLOOKUP($A108,'Annex 2 EHV charges'!$D$11:$O$236,11,FALSE)),"")</f>
        <v>0.06</v>
      </c>
      <c r="H108" s="125">
        <f>IFERROR(IF(VLOOKUP($A108,'Annex 2 EHV charges'!$D$11:$O$236,12,FALSE)=0,"",VLOOKUP($A108,'Annex 2 EHV charges'!$D$11:$O$236,12,FALSE)),"")</f>
        <v>0.06</v>
      </c>
    </row>
    <row r="109" spans="1:8" x14ac:dyDescent="0.2">
      <c r="A109" s="109">
        <f t="array" ref="A109">IFERROR(INDEX('Annex 2 EHV charges'!$D$11:$D$236, MATCH(0, IF(ISBLANK('Annex 2 EHV charges'!$D$11:$D$236),1, COUNTIF(A$10:$A108, 'Annex 2 EHV charges'!$D$11:$D$236)), 0)),"")</f>
        <v>922</v>
      </c>
      <c r="B109" s="111">
        <f>IF($A109="","",VLOOKUP($A109,'Annex 2 EHV charges'!$D$11:$O$236,2,0))</f>
        <v>922</v>
      </c>
      <c r="C109" s="109" t="str">
        <f>IF($A109="","",VLOOKUP($A109,'Annex 2 EHV charges'!$D$11:$O$236,3,0))</f>
        <v>2200042194056</v>
      </c>
      <c r="D109" s="111" t="str">
        <f>IF($A109="","",VLOOKUP($A109,'Annex 2 EHV charges'!$D$11:$O$236,4,0))</f>
        <v>Ford Farm PV</v>
      </c>
      <c r="E109" s="123" t="str">
        <f>IFERROR(IF(VLOOKUP($A109,'Annex 2 EHV charges'!$D$11:$O$236,9,FALSE)=0,"",VLOOKUP($A109,'Annex 2 EHV charges'!$D$11:$O$236,9,FALSE)),"")</f>
        <v/>
      </c>
      <c r="F109" s="124">
        <f>IFERROR(IF(VLOOKUP($A109,'Annex 2 EHV charges'!$D$11:$O$236,10,FALSE)=0,"",VLOOKUP($A109,'Annex 2 EHV charges'!$D$11:$O$236,10,FALSE)),"")</f>
        <v>331.15</v>
      </c>
      <c r="G109" s="125">
        <f>IFERROR(IF(VLOOKUP($A109,'Annex 2 EHV charges'!$D$11:$O$236,11,FALSE)=0,"",VLOOKUP($A109,'Annex 2 EHV charges'!$D$11:$O$236,11,FALSE)),"")</f>
        <v>0.06</v>
      </c>
      <c r="H109" s="125">
        <f>IFERROR(IF(VLOOKUP($A109,'Annex 2 EHV charges'!$D$11:$O$236,12,FALSE)=0,"",VLOOKUP($A109,'Annex 2 EHV charges'!$D$11:$O$236,12,FALSE)),"")</f>
        <v>0.06</v>
      </c>
    </row>
    <row r="110" spans="1:8" x14ac:dyDescent="0.2">
      <c r="A110" s="109">
        <f t="array" ref="A110">IFERROR(INDEX('Annex 2 EHV charges'!$D$11:$D$236, MATCH(0, IF(ISBLANK('Annex 2 EHV charges'!$D$11:$D$236),1, COUNTIF(A$10:$A109, 'Annex 2 EHV charges'!$D$11:$D$236)), 0)),"")</f>
        <v>924</v>
      </c>
      <c r="B110" s="111">
        <f>IF($A110="","",VLOOKUP($A110,'Annex 2 EHV charges'!$D$11:$O$236,2,0))</f>
        <v>924</v>
      </c>
      <c r="C110" s="109" t="str">
        <f>IF($A110="","",VLOOKUP($A110,'Annex 2 EHV charges'!$D$11:$O$236,3,0))</f>
        <v>2200042194302</v>
      </c>
      <c r="D110" s="111" t="str">
        <f>IF($A110="","",VLOOKUP($A110,'Annex 2 EHV charges'!$D$11:$O$236,4,0))</f>
        <v>Trequite</v>
      </c>
      <c r="E110" s="123" t="str">
        <f>IFERROR(IF(VLOOKUP($A110,'Annex 2 EHV charges'!$D$11:$O$236,9,FALSE)=0,"",VLOOKUP($A110,'Annex 2 EHV charges'!$D$11:$O$236,9,FALSE)),"")</f>
        <v/>
      </c>
      <c r="F110" s="124">
        <f>IFERROR(IF(VLOOKUP($A110,'Annex 2 EHV charges'!$D$11:$O$236,10,FALSE)=0,"",VLOOKUP($A110,'Annex 2 EHV charges'!$D$11:$O$236,10,FALSE)),"")</f>
        <v>581.9</v>
      </c>
      <c r="G110" s="125">
        <f>IFERROR(IF(VLOOKUP($A110,'Annex 2 EHV charges'!$D$11:$O$236,11,FALSE)=0,"",VLOOKUP($A110,'Annex 2 EHV charges'!$D$11:$O$236,11,FALSE)),"")</f>
        <v>0.06</v>
      </c>
      <c r="H110" s="125">
        <f>IFERROR(IF(VLOOKUP($A110,'Annex 2 EHV charges'!$D$11:$O$236,12,FALSE)=0,"",VLOOKUP($A110,'Annex 2 EHV charges'!$D$11:$O$236,12,FALSE)),"")</f>
        <v>0.06</v>
      </c>
    </row>
    <row r="111" spans="1:8" x14ac:dyDescent="0.2">
      <c r="A111" s="109">
        <f t="array" ref="A111">IFERROR(INDEX('Annex 2 EHV charges'!$D$11:$D$236, MATCH(0, IF(ISBLANK('Annex 2 EHV charges'!$D$11:$D$236),1, COUNTIF(A$10:$A110, 'Annex 2 EHV charges'!$D$11:$D$236)), 0)),"")</f>
        <v>926</v>
      </c>
      <c r="B111" s="111">
        <f>IF($A111="","",VLOOKUP($A111,'Annex 2 EHV charges'!$D$11:$O$236,2,0))</f>
        <v>926</v>
      </c>
      <c r="C111" s="109" t="str">
        <f>IF($A111="","",VLOOKUP($A111,'Annex 2 EHV charges'!$D$11:$O$236,3,0))</f>
        <v>2200042193744</v>
      </c>
      <c r="D111" s="111" t="str">
        <f>IF($A111="","",VLOOKUP($A111,'Annex 2 EHV charges'!$D$11:$O$236,4,0))</f>
        <v>Higher Tregarne PV</v>
      </c>
      <c r="E111" s="123" t="str">
        <f>IFERROR(IF(VLOOKUP($A111,'Annex 2 EHV charges'!$D$11:$O$236,9,FALSE)=0,"",VLOOKUP($A111,'Annex 2 EHV charges'!$D$11:$O$236,9,FALSE)),"")</f>
        <v/>
      </c>
      <c r="F111" s="124">
        <f>IFERROR(IF(VLOOKUP($A111,'Annex 2 EHV charges'!$D$11:$O$236,10,FALSE)=0,"",VLOOKUP($A111,'Annex 2 EHV charges'!$D$11:$O$236,10,FALSE)),"")</f>
        <v>1061.24</v>
      </c>
      <c r="G111" s="125">
        <f>IFERROR(IF(VLOOKUP($A111,'Annex 2 EHV charges'!$D$11:$O$236,11,FALSE)=0,"",VLOOKUP($A111,'Annex 2 EHV charges'!$D$11:$O$236,11,FALSE)),"")</f>
        <v>0.06</v>
      </c>
      <c r="H111" s="125">
        <f>IFERROR(IF(VLOOKUP($A111,'Annex 2 EHV charges'!$D$11:$O$236,12,FALSE)=0,"",VLOOKUP($A111,'Annex 2 EHV charges'!$D$11:$O$236,12,FALSE)),"")</f>
        <v>0.06</v>
      </c>
    </row>
    <row r="112" spans="1:8" x14ac:dyDescent="0.2">
      <c r="A112" s="109">
        <f t="array" ref="A112">IFERROR(INDEX('Annex 2 EHV charges'!$D$11:$D$236, MATCH(0, IF(ISBLANK('Annex 2 EHV charges'!$D$11:$D$236),1, COUNTIF(A$10:$A111, 'Annex 2 EHV charges'!$D$11:$D$236)), 0)),"")</f>
        <v>927</v>
      </c>
      <c r="B112" s="111">
        <f>IF($A112="","",VLOOKUP($A112,'Annex 2 EHV charges'!$D$11:$O$236,2,0))</f>
        <v>927</v>
      </c>
      <c r="C112" s="109" t="str">
        <f>IF($A112="","",VLOOKUP($A112,'Annex 2 EHV charges'!$D$11:$O$236,3,0))</f>
        <v>2200042195608</v>
      </c>
      <c r="D112" s="111" t="str">
        <f>IF($A112="","",VLOOKUP($A112,'Annex 2 EHV charges'!$D$11:$O$236,4,0))</f>
        <v>Higher North Beer PV</v>
      </c>
      <c r="E112" s="123" t="str">
        <f>IFERROR(IF(VLOOKUP($A112,'Annex 2 EHV charges'!$D$11:$O$236,9,FALSE)=0,"",VLOOKUP($A112,'Annex 2 EHV charges'!$D$11:$O$236,9,FALSE)),"")</f>
        <v/>
      </c>
      <c r="F112" s="124">
        <f>IFERROR(IF(VLOOKUP($A112,'Annex 2 EHV charges'!$D$11:$O$236,10,FALSE)=0,"",VLOOKUP($A112,'Annex 2 EHV charges'!$D$11:$O$236,10,FALSE)),"")</f>
        <v>341.24</v>
      </c>
      <c r="G112" s="125">
        <f>IFERROR(IF(VLOOKUP($A112,'Annex 2 EHV charges'!$D$11:$O$236,11,FALSE)=0,"",VLOOKUP($A112,'Annex 2 EHV charges'!$D$11:$O$236,11,FALSE)),"")</f>
        <v>0.06</v>
      </c>
      <c r="H112" s="125">
        <f>IFERROR(IF(VLOOKUP($A112,'Annex 2 EHV charges'!$D$11:$O$236,12,FALSE)=0,"",VLOOKUP($A112,'Annex 2 EHV charges'!$D$11:$O$236,12,FALSE)),"")</f>
        <v>0.06</v>
      </c>
    </row>
    <row r="113" spans="1:8" x14ac:dyDescent="0.2">
      <c r="A113" s="109">
        <f t="array" ref="A113">IFERROR(INDEX('Annex 2 EHV charges'!$D$11:$D$236, MATCH(0, IF(ISBLANK('Annex 2 EHV charges'!$D$11:$D$236),1, COUNTIF(A$10:$A112, 'Annex 2 EHV charges'!$D$11:$D$236)), 0)),"")</f>
        <v>928</v>
      </c>
      <c r="B113" s="111">
        <f>IF($A113="","",VLOOKUP($A113,'Annex 2 EHV charges'!$D$11:$O$236,2,0))</f>
        <v>928</v>
      </c>
      <c r="C113" s="109" t="str">
        <f>IF($A113="","",VLOOKUP($A113,'Annex 2 EHV charges'!$D$11:$O$236,3,0))</f>
        <v>2200042196790</v>
      </c>
      <c r="D113" s="111" t="str">
        <f>IF($A113="","",VLOOKUP($A113,'Annex 2 EHV charges'!$D$11:$O$236,4,0))</f>
        <v>Horsacott PV</v>
      </c>
      <c r="E113" s="123" t="str">
        <f>IFERROR(IF(VLOOKUP($A113,'Annex 2 EHV charges'!$D$11:$O$236,9,FALSE)=0,"",VLOOKUP($A113,'Annex 2 EHV charges'!$D$11:$O$236,9,FALSE)),"")</f>
        <v/>
      </c>
      <c r="F113" s="124">
        <f>IFERROR(IF(VLOOKUP($A113,'Annex 2 EHV charges'!$D$11:$O$236,10,FALSE)=0,"",VLOOKUP($A113,'Annex 2 EHV charges'!$D$11:$O$236,10,FALSE)),"")</f>
        <v>334.38</v>
      </c>
      <c r="G113" s="125">
        <f>IFERROR(IF(VLOOKUP($A113,'Annex 2 EHV charges'!$D$11:$O$236,11,FALSE)=0,"",VLOOKUP($A113,'Annex 2 EHV charges'!$D$11:$O$236,11,FALSE)),"")</f>
        <v>0.06</v>
      </c>
      <c r="H113" s="125">
        <f>IFERROR(IF(VLOOKUP($A113,'Annex 2 EHV charges'!$D$11:$O$236,12,FALSE)=0,"",VLOOKUP($A113,'Annex 2 EHV charges'!$D$11:$O$236,12,FALSE)),"")</f>
        <v>0.06</v>
      </c>
    </row>
    <row r="114" spans="1:8" x14ac:dyDescent="0.2">
      <c r="A114" s="109">
        <f t="array" ref="A114">IFERROR(INDEX('Annex 2 EHV charges'!$D$11:$D$236, MATCH(0, IF(ISBLANK('Annex 2 EHV charges'!$D$11:$D$236),1, COUNTIF(A$10:$A113, 'Annex 2 EHV charges'!$D$11:$D$236)), 0)),"")</f>
        <v>929</v>
      </c>
      <c r="B114" s="111">
        <f>IF($A114="","",VLOOKUP($A114,'Annex 2 EHV charges'!$D$11:$O$236,2,0))</f>
        <v>929</v>
      </c>
      <c r="C114" s="109" t="str">
        <f>IF($A114="","",VLOOKUP($A114,'Annex 2 EHV charges'!$D$11:$O$236,3,0))</f>
        <v>2200042201261</v>
      </c>
      <c r="D114" s="111" t="str">
        <f>IF($A114="","",VLOOKUP($A114,'Annex 2 EHV charges'!$D$11:$O$236,4,0))</f>
        <v>Langunnett PV</v>
      </c>
      <c r="E114" s="123" t="str">
        <f>IFERROR(IF(VLOOKUP($A114,'Annex 2 EHV charges'!$D$11:$O$236,9,FALSE)=0,"",VLOOKUP($A114,'Annex 2 EHV charges'!$D$11:$O$236,9,FALSE)),"")</f>
        <v/>
      </c>
      <c r="F114" s="124">
        <f>IFERROR(IF(VLOOKUP($A114,'Annex 2 EHV charges'!$D$11:$O$236,10,FALSE)=0,"",VLOOKUP($A114,'Annex 2 EHV charges'!$D$11:$O$236,10,FALSE)),"")</f>
        <v>804.16</v>
      </c>
      <c r="G114" s="125">
        <f>IFERROR(IF(VLOOKUP($A114,'Annex 2 EHV charges'!$D$11:$O$236,11,FALSE)=0,"",VLOOKUP($A114,'Annex 2 EHV charges'!$D$11:$O$236,11,FALSE)),"")</f>
        <v>0.06</v>
      </c>
      <c r="H114" s="125">
        <f>IFERROR(IF(VLOOKUP($A114,'Annex 2 EHV charges'!$D$11:$O$236,12,FALSE)=0,"",VLOOKUP($A114,'Annex 2 EHV charges'!$D$11:$O$236,12,FALSE)),"")</f>
        <v>0.06</v>
      </c>
    </row>
    <row r="115" spans="1:8" x14ac:dyDescent="0.2">
      <c r="A115" s="109">
        <f t="array" ref="A115">IFERROR(INDEX('Annex 2 EHV charges'!$D$11:$D$236, MATCH(0, IF(ISBLANK('Annex 2 EHV charges'!$D$11:$D$236),1, COUNTIF(A$10:$A114, 'Annex 2 EHV charges'!$D$11:$D$236)), 0)),"")</f>
        <v>930</v>
      </c>
      <c r="B115" s="111">
        <f>IF($A115="","",VLOOKUP($A115,'Annex 2 EHV charges'!$D$11:$O$236,2,0))</f>
        <v>930</v>
      </c>
      <c r="C115" s="109" t="str">
        <f>IF($A115="","",VLOOKUP($A115,'Annex 2 EHV charges'!$D$11:$O$236,3,0))</f>
        <v>2200042201280</v>
      </c>
      <c r="D115" s="111" t="str">
        <f>IF($A115="","",VLOOKUP($A115,'Annex 2 EHV charges'!$D$11:$O$236,4,0))</f>
        <v>Trefinnick Farm PV</v>
      </c>
      <c r="E115" s="123" t="str">
        <f>IFERROR(IF(VLOOKUP($A115,'Annex 2 EHV charges'!$D$11:$O$236,9,FALSE)=0,"",VLOOKUP($A115,'Annex 2 EHV charges'!$D$11:$O$236,9,FALSE)),"")</f>
        <v/>
      </c>
      <c r="F115" s="124">
        <f>IFERROR(IF(VLOOKUP($A115,'Annex 2 EHV charges'!$D$11:$O$236,10,FALSE)=0,"",VLOOKUP($A115,'Annex 2 EHV charges'!$D$11:$O$236,10,FALSE)),"")</f>
        <v>957.64</v>
      </c>
      <c r="G115" s="125">
        <f>IFERROR(IF(VLOOKUP($A115,'Annex 2 EHV charges'!$D$11:$O$236,11,FALSE)=0,"",VLOOKUP($A115,'Annex 2 EHV charges'!$D$11:$O$236,11,FALSE)),"")</f>
        <v>0.06</v>
      </c>
      <c r="H115" s="125">
        <f>IFERROR(IF(VLOOKUP($A115,'Annex 2 EHV charges'!$D$11:$O$236,12,FALSE)=0,"",VLOOKUP($A115,'Annex 2 EHV charges'!$D$11:$O$236,12,FALSE)),"")</f>
        <v>0.06</v>
      </c>
    </row>
    <row r="116" spans="1:8" x14ac:dyDescent="0.2">
      <c r="A116" s="109">
        <f t="array" ref="A116">IFERROR(INDEX('Annex 2 EHV charges'!$D$11:$D$236, MATCH(0, IF(ISBLANK('Annex 2 EHV charges'!$D$11:$D$236),1, COUNTIF(A$10:$A115, 'Annex 2 EHV charges'!$D$11:$D$236)), 0)),"")</f>
        <v>931</v>
      </c>
      <c r="B116" s="111">
        <f>IF($A116="","",VLOOKUP($A116,'Annex 2 EHV charges'!$D$11:$O$236,2,0))</f>
        <v>931</v>
      </c>
      <c r="C116" s="109" t="str">
        <f>IF($A116="","",VLOOKUP($A116,'Annex 2 EHV charges'!$D$11:$O$236,3,0))</f>
        <v>2200042202948</v>
      </c>
      <c r="D116" s="111" t="str">
        <f>IF($A116="","",VLOOKUP($A116,'Annex 2 EHV charges'!$D$11:$O$236,4,0))</f>
        <v>Little Trevease Farm PV</v>
      </c>
      <c r="E116" s="123" t="str">
        <f>IFERROR(IF(VLOOKUP($A116,'Annex 2 EHV charges'!$D$11:$O$236,9,FALSE)=0,"",VLOOKUP($A116,'Annex 2 EHV charges'!$D$11:$O$236,9,FALSE)),"")</f>
        <v/>
      </c>
      <c r="F116" s="124">
        <f>IFERROR(IF(VLOOKUP($A116,'Annex 2 EHV charges'!$D$11:$O$236,10,FALSE)=0,"",VLOOKUP($A116,'Annex 2 EHV charges'!$D$11:$O$236,10,FALSE)),"")</f>
        <v>332.1</v>
      </c>
      <c r="G116" s="125">
        <f>IFERROR(IF(VLOOKUP($A116,'Annex 2 EHV charges'!$D$11:$O$236,11,FALSE)=0,"",VLOOKUP($A116,'Annex 2 EHV charges'!$D$11:$O$236,11,FALSE)),"")</f>
        <v>0.06</v>
      </c>
      <c r="H116" s="125">
        <f>IFERROR(IF(VLOOKUP($A116,'Annex 2 EHV charges'!$D$11:$O$236,12,FALSE)=0,"",VLOOKUP($A116,'Annex 2 EHV charges'!$D$11:$O$236,12,FALSE)),"")</f>
        <v>0.06</v>
      </c>
    </row>
    <row r="117" spans="1:8" x14ac:dyDescent="0.2">
      <c r="A117" s="109">
        <f t="array" ref="A117">IFERROR(INDEX('Annex 2 EHV charges'!$D$11:$D$236, MATCH(0, IF(ISBLANK('Annex 2 EHV charges'!$D$11:$D$236),1, COUNTIF(A$10:$A116, 'Annex 2 EHV charges'!$D$11:$D$236)), 0)),"")</f>
        <v>932</v>
      </c>
      <c r="B117" s="111">
        <f>IF($A117="","",VLOOKUP($A117,'Annex 2 EHV charges'!$D$11:$O$236,2,0))</f>
        <v>932</v>
      </c>
      <c r="C117" s="109" t="str">
        <f>IF($A117="","",VLOOKUP($A117,'Annex 2 EHV charges'!$D$11:$O$236,3,0))</f>
        <v>2200042202966</v>
      </c>
      <c r="D117" s="111" t="str">
        <f>IF($A117="","",VLOOKUP($A117,'Annex 2 EHV charges'!$D$11:$O$236,4,0))</f>
        <v>Marksbury</v>
      </c>
      <c r="E117" s="123" t="str">
        <f>IFERROR(IF(VLOOKUP($A117,'Annex 2 EHV charges'!$D$11:$O$236,9,FALSE)=0,"",VLOOKUP($A117,'Annex 2 EHV charges'!$D$11:$O$236,9,FALSE)),"")</f>
        <v/>
      </c>
      <c r="F117" s="124">
        <f>IFERROR(IF(VLOOKUP($A117,'Annex 2 EHV charges'!$D$11:$O$236,10,FALSE)=0,"",VLOOKUP($A117,'Annex 2 EHV charges'!$D$11:$O$236,10,FALSE)),"")</f>
        <v>334.25</v>
      </c>
      <c r="G117" s="125">
        <f>IFERROR(IF(VLOOKUP($A117,'Annex 2 EHV charges'!$D$11:$O$236,11,FALSE)=0,"",VLOOKUP($A117,'Annex 2 EHV charges'!$D$11:$O$236,11,FALSE)),"")</f>
        <v>0.06</v>
      </c>
      <c r="H117" s="125">
        <f>IFERROR(IF(VLOOKUP($A117,'Annex 2 EHV charges'!$D$11:$O$236,12,FALSE)=0,"",VLOOKUP($A117,'Annex 2 EHV charges'!$D$11:$O$236,12,FALSE)),"")</f>
        <v>0.06</v>
      </c>
    </row>
    <row r="118" spans="1:8" x14ac:dyDescent="0.2">
      <c r="A118" s="109">
        <f t="array" ref="A118">IFERROR(INDEX('Annex 2 EHV charges'!$D$11:$D$236, MATCH(0, IF(ISBLANK('Annex 2 EHV charges'!$D$11:$D$236),1, COUNTIF(A$10:$A117, 'Annex 2 EHV charges'!$D$11:$D$236)), 0)),"")</f>
        <v>933</v>
      </c>
      <c r="B118" s="111">
        <f>IF($A118="","",VLOOKUP($A118,'Annex 2 EHV charges'!$D$11:$O$236,2,0))</f>
        <v>933</v>
      </c>
      <c r="C118" s="109" t="str">
        <f>IF($A118="","",VLOOKUP($A118,'Annex 2 EHV charges'!$D$11:$O$236,3,0))</f>
        <v>2200042202984</v>
      </c>
      <c r="D118" s="111" t="str">
        <f>IF($A118="","",VLOOKUP($A118,'Annex 2 EHV charges'!$D$11:$O$236,4,0))</f>
        <v>Cobbs Cross</v>
      </c>
      <c r="E118" s="123" t="str">
        <f>IFERROR(IF(VLOOKUP($A118,'Annex 2 EHV charges'!$D$11:$O$236,9,FALSE)=0,"",VLOOKUP($A118,'Annex 2 EHV charges'!$D$11:$O$236,9,FALSE)),"")</f>
        <v/>
      </c>
      <c r="F118" s="124">
        <f>IFERROR(IF(VLOOKUP($A118,'Annex 2 EHV charges'!$D$11:$O$236,10,FALSE)=0,"",VLOOKUP($A118,'Annex 2 EHV charges'!$D$11:$O$236,10,FALSE)),"")</f>
        <v>751.64</v>
      </c>
      <c r="G118" s="125">
        <f>IFERROR(IF(VLOOKUP($A118,'Annex 2 EHV charges'!$D$11:$O$236,11,FALSE)=0,"",VLOOKUP($A118,'Annex 2 EHV charges'!$D$11:$O$236,11,FALSE)),"")</f>
        <v>0.06</v>
      </c>
      <c r="H118" s="125">
        <f>IFERROR(IF(VLOOKUP($A118,'Annex 2 EHV charges'!$D$11:$O$236,12,FALSE)=0,"",VLOOKUP($A118,'Annex 2 EHV charges'!$D$11:$O$236,12,FALSE)),"")</f>
        <v>0.06</v>
      </c>
    </row>
    <row r="119" spans="1:8" x14ac:dyDescent="0.2">
      <c r="A119" s="109">
        <f t="array" ref="A119">IFERROR(INDEX('Annex 2 EHV charges'!$D$11:$D$236, MATCH(0, IF(ISBLANK('Annex 2 EHV charges'!$D$11:$D$236),1, COUNTIF(A$10:$A118, 'Annex 2 EHV charges'!$D$11:$D$236)), 0)),"")</f>
        <v>934</v>
      </c>
      <c r="B119" s="111">
        <f>IF($A119="","",VLOOKUP($A119,'Annex 2 EHV charges'!$D$11:$O$236,2,0))</f>
        <v>934</v>
      </c>
      <c r="C119" s="109" t="str">
        <f>IF($A119="","",VLOOKUP($A119,'Annex 2 EHV charges'!$D$11:$O$236,3,0))</f>
        <v>2200042204661</v>
      </c>
      <c r="D119" s="111" t="str">
        <f>IF($A119="","",VLOOKUP($A119,'Annex 2 EHV charges'!$D$11:$O$236,4,0))</f>
        <v xml:space="preserve">Newlands Farm </v>
      </c>
      <c r="E119" s="123" t="str">
        <f>IFERROR(IF(VLOOKUP($A119,'Annex 2 EHV charges'!$D$11:$O$236,9,FALSE)=0,"",VLOOKUP($A119,'Annex 2 EHV charges'!$D$11:$O$236,9,FALSE)),"")</f>
        <v/>
      </c>
      <c r="F119" s="124">
        <f>IFERROR(IF(VLOOKUP($A119,'Annex 2 EHV charges'!$D$11:$O$236,10,FALSE)=0,"",VLOOKUP($A119,'Annex 2 EHV charges'!$D$11:$O$236,10,FALSE)),"")</f>
        <v>366.14</v>
      </c>
      <c r="G119" s="125">
        <f>IFERROR(IF(VLOOKUP($A119,'Annex 2 EHV charges'!$D$11:$O$236,11,FALSE)=0,"",VLOOKUP($A119,'Annex 2 EHV charges'!$D$11:$O$236,11,FALSE)),"")</f>
        <v>0.06</v>
      </c>
      <c r="H119" s="125">
        <f>IFERROR(IF(VLOOKUP($A119,'Annex 2 EHV charges'!$D$11:$O$236,12,FALSE)=0,"",VLOOKUP($A119,'Annex 2 EHV charges'!$D$11:$O$236,12,FALSE)),"")</f>
        <v>0.06</v>
      </c>
    </row>
    <row r="120" spans="1:8" x14ac:dyDescent="0.2">
      <c r="A120" s="109">
        <f t="array" ref="A120">IFERROR(INDEX('Annex 2 EHV charges'!$D$11:$D$236, MATCH(0, IF(ISBLANK('Annex 2 EHV charges'!$D$11:$D$236),1, COUNTIF(A$10:$A119, 'Annex 2 EHV charges'!$D$11:$D$236)), 0)),"")</f>
        <v>935</v>
      </c>
      <c r="B120" s="111">
        <f>IF($A120="","",VLOOKUP($A120,'Annex 2 EHV charges'!$D$11:$O$236,2,0))</f>
        <v>935</v>
      </c>
      <c r="C120" s="109">
        <f>IF($A120="","",VLOOKUP($A120,'Annex 2 EHV charges'!$D$11:$O$236,3,0))</f>
        <v>2200042206599</v>
      </c>
      <c r="D120" s="111" t="str">
        <f>IF($A120="","",VLOOKUP($A120,'Annex 2 EHV charges'!$D$11:$O$236,4,0))</f>
        <v>CRICKET ST THOMAS</v>
      </c>
      <c r="E120" s="123" t="str">
        <f>IFERROR(IF(VLOOKUP($A120,'Annex 2 EHV charges'!$D$11:$O$236,9,FALSE)=0,"",VLOOKUP($A120,'Annex 2 EHV charges'!$D$11:$O$236,9,FALSE)),"")</f>
        <v/>
      </c>
      <c r="F120" s="124">
        <f>IFERROR(IF(VLOOKUP($A120,'Annex 2 EHV charges'!$D$11:$O$236,10,FALSE)=0,"",VLOOKUP($A120,'Annex 2 EHV charges'!$D$11:$O$236,10,FALSE)),"")</f>
        <v>357.98</v>
      </c>
      <c r="G120" s="125">
        <f>IFERROR(IF(VLOOKUP($A120,'Annex 2 EHV charges'!$D$11:$O$236,11,FALSE)=0,"",VLOOKUP($A120,'Annex 2 EHV charges'!$D$11:$O$236,11,FALSE)),"")</f>
        <v>0.06</v>
      </c>
      <c r="H120" s="125">
        <f>IFERROR(IF(VLOOKUP($A120,'Annex 2 EHV charges'!$D$11:$O$236,12,FALSE)=0,"",VLOOKUP($A120,'Annex 2 EHV charges'!$D$11:$O$236,12,FALSE)),"")</f>
        <v>0.06</v>
      </c>
    </row>
    <row r="121" spans="1:8" x14ac:dyDescent="0.2">
      <c r="A121" s="109">
        <f t="array" ref="A121">IFERROR(INDEX('Annex 2 EHV charges'!$D$11:$D$236, MATCH(0, IF(ISBLANK('Annex 2 EHV charges'!$D$11:$D$236),1, COUNTIF(A$10:$A120, 'Annex 2 EHV charges'!$D$11:$D$236)), 0)),"")</f>
        <v>936</v>
      </c>
      <c r="B121" s="111">
        <f>IF($A121="","",VLOOKUP($A121,'Annex 2 EHV charges'!$D$11:$O$236,2,0))</f>
        <v>936</v>
      </c>
      <c r="C121" s="109" t="str">
        <f>IF($A121="","",VLOOKUP($A121,'Annex 2 EHV charges'!$D$11:$O$236,3,0))</f>
        <v>2200042206631</v>
      </c>
      <c r="D121" s="111" t="str">
        <f>IF($A121="","",VLOOKUP($A121,'Annex 2 EHV charges'!$D$11:$O$236,4,0))</f>
        <v>Parsonage Barn</v>
      </c>
      <c r="E121" s="123" t="str">
        <f>IFERROR(IF(VLOOKUP($A121,'Annex 2 EHV charges'!$D$11:$O$236,9,FALSE)=0,"",VLOOKUP($A121,'Annex 2 EHV charges'!$D$11:$O$236,9,FALSE)),"")</f>
        <v/>
      </c>
      <c r="F121" s="124">
        <f>IFERROR(IF(VLOOKUP($A121,'Annex 2 EHV charges'!$D$11:$O$236,10,FALSE)=0,"",VLOOKUP($A121,'Annex 2 EHV charges'!$D$11:$O$236,10,FALSE)),"")</f>
        <v>914.09</v>
      </c>
      <c r="G121" s="125">
        <f>IFERROR(IF(VLOOKUP($A121,'Annex 2 EHV charges'!$D$11:$O$236,11,FALSE)=0,"",VLOOKUP($A121,'Annex 2 EHV charges'!$D$11:$O$236,11,FALSE)),"")</f>
        <v>0.06</v>
      </c>
      <c r="H121" s="125">
        <f>IFERROR(IF(VLOOKUP($A121,'Annex 2 EHV charges'!$D$11:$O$236,12,FALSE)=0,"",VLOOKUP($A121,'Annex 2 EHV charges'!$D$11:$O$236,12,FALSE)),"")</f>
        <v>0.06</v>
      </c>
    </row>
    <row r="122" spans="1:8" x14ac:dyDescent="0.2">
      <c r="A122" s="109">
        <f t="array" ref="A122">IFERROR(INDEX('Annex 2 EHV charges'!$D$11:$D$236, MATCH(0, IF(ISBLANK('Annex 2 EHV charges'!$D$11:$D$236),1, COUNTIF(A$10:$A121, 'Annex 2 EHV charges'!$D$11:$D$236)), 0)),"")</f>
        <v>937</v>
      </c>
      <c r="B122" s="111">
        <f>IF($A122="","",VLOOKUP($A122,'Annex 2 EHV charges'!$D$11:$O$236,2,0))</f>
        <v>937</v>
      </c>
      <c r="C122" s="109">
        <f>IF($A122="","",VLOOKUP($A122,'Annex 2 EHV charges'!$D$11:$O$236,3,0))</f>
        <v>2200042208815</v>
      </c>
      <c r="D122" s="111" t="str">
        <f>IF($A122="","",VLOOKUP($A122,'Annex 2 EHV charges'!$D$11:$O$236,4,0))</f>
        <v>Hewas PV</v>
      </c>
      <c r="E122" s="123" t="str">
        <f>IFERROR(IF(VLOOKUP($A122,'Annex 2 EHV charges'!$D$11:$O$236,9,FALSE)=0,"",VLOOKUP($A122,'Annex 2 EHV charges'!$D$11:$O$236,9,FALSE)),"")</f>
        <v/>
      </c>
      <c r="F122" s="124">
        <f>IFERROR(IF(VLOOKUP($A122,'Annex 2 EHV charges'!$D$11:$O$236,10,FALSE)=0,"",VLOOKUP($A122,'Annex 2 EHV charges'!$D$11:$O$236,10,FALSE)),"")</f>
        <v>623.21</v>
      </c>
      <c r="G122" s="125">
        <f>IFERROR(IF(VLOOKUP($A122,'Annex 2 EHV charges'!$D$11:$O$236,11,FALSE)=0,"",VLOOKUP($A122,'Annex 2 EHV charges'!$D$11:$O$236,11,FALSE)),"")</f>
        <v>0.06</v>
      </c>
      <c r="H122" s="125">
        <f>IFERROR(IF(VLOOKUP($A122,'Annex 2 EHV charges'!$D$11:$O$236,12,FALSE)=0,"",VLOOKUP($A122,'Annex 2 EHV charges'!$D$11:$O$236,12,FALSE)),"")</f>
        <v>0.06</v>
      </c>
    </row>
    <row r="123" spans="1:8" x14ac:dyDescent="0.2">
      <c r="A123" s="109">
        <f t="array" ref="A123">IFERROR(INDEX('Annex 2 EHV charges'!$D$11:$D$236, MATCH(0, IF(ISBLANK('Annex 2 EHV charges'!$D$11:$D$236),1, COUNTIF(A$10:$A122, 'Annex 2 EHV charges'!$D$11:$D$236)), 0)),"")</f>
        <v>938</v>
      </c>
      <c r="B123" s="111">
        <f>IF($A123="","",VLOOKUP($A123,'Annex 2 EHV charges'!$D$11:$O$236,2,0))</f>
        <v>938</v>
      </c>
      <c r="C123" s="109">
        <f>IF($A123="","",VLOOKUP($A123,'Annex 2 EHV charges'!$D$11:$O$236,3,0))</f>
        <v>2200042208851</v>
      </c>
      <c r="D123" s="111" t="str">
        <f>IF($A123="","",VLOOKUP($A123,'Annex 2 EHV charges'!$D$11:$O$236,4,0))</f>
        <v>CRINACOTT PV</v>
      </c>
      <c r="E123" s="123" t="str">
        <f>IFERROR(IF(VLOOKUP($A123,'Annex 2 EHV charges'!$D$11:$O$236,9,FALSE)=0,"",VLOOKUP($A123,'Annex 2 EHV charges'!$D$11:$O$236,9,FALSE)),"")</f>
        <v/>
      </c>
      <c r="F123" s="124">
        <f>IFERROR(IF(VLOOKUP($A123,'Annex 2 EHV charges'!$D$11:$O$236,10,FALSE)=0,"",VLOOKUP($A123,'Annex 2 EHV charges'!$D$11:$O$236,10,FALSE)),"")</f>
        <v>707.06</v>
      </c>
      <c r="G123" s="125">
        <f>IFERROR(IF(VLOOKUP($A123,'Annex 2 EHV charges'!$D$11:$O$236,11,FALSE)=0,"",VLOOKUP($A123,'Annex 2 EHV charges'!$D$11:$O$236,11,FALSE)),"")</f>
        <v>0.06</v>
      </c>
      <c r="H123" s="125">
        <f>IFERROR(IF(VLOOKUP($A123,'Annex 2 EHV charges'!$D$11:$O$236,12,FALSE)=0,"",VLOOKUP($A123,'Annex 2 EHV charges'!$D$11:$O$236,12,FALSE)),"")</f>
        <v>0.06</v>
      </c>
    </row>
    <row r="124" spans="1:8" x14ac:dyDescent="0.2">
      <c r="A124" s="109">
        <f t="array" ref="A124">IFERROR(INDEX('Annex 2 EHV charges'!$D$11:$D$236, MATCH(0, IF(ISBLANK('Annex 2 EHV charges'!$D$11:$D$236),1, COUNTIF(A$10:$A123, 'Annex 2 EHV charges'!$D$11:$D$236)), 0)),"")</f>
        <v>939</v>
      </c>
      <c r="B124" s="111">
        <f>IF($A124="","",VLOOKUP($A124,'Annex 2 EHV charges'!$D$11:$O$236,2,0))</f>
        <v>939</v>
      </c>
      <c r="C124" s="109" t="str">
        <f>IF($A124="","",VLOOKUP($A124,'Annex 2 EHV charges'!$D$11:$O$236,3,0))</f>
        <v>2200042214720</v>
      </c>
      <c r="D124" s="111" t="str">
        <f>IF($A124="","",VLOOKUP($A124,'Annex 2 EHV charges'!$D$11:$O$236,4,0))</f>
        <v>Penare Farm</v>
      </c>
      <c r="E124" s="123" t="str">
        <f>IFERROR(IF(VLOOKUP($A124,'Annex 2 EHV charges'!$D$11:$O$236,9,FALSE)=0,"",VLOOKUP($A124,'Annex 2 EHV charges'!$D$11:$O$236,9,FALSE)),"")</f>
        <v/>
      </c>
      <c r="F124" s="124">
        <f>IFERROR(IF(VLOOKUP($A124,'Annex 2 EHV charges'!$D$11:$O$236,10,FALSE)=0,"",VLOOKUP($A124,'Annex 2 EHV charges'!$D$11:$O$236,10,FALSE)),"")</f>
        <v>1483.08</v>
      </c>
      <c r="G124" s="125">
        <f>IFERROR(IF(VLOOKUP($A124,'Annex 2 EHV charges'!$D$11:$O$236,11,FALSE)=0,"",VLOOKUP($A124,'Annex 2 EHV charges'!$D$11:$O$236,11,FALSE)),"")</f>
        <v>0.06</v>
      </c>
      <c r="H124" s="125">
        <f>IFERROR(IF(VLOOKUP($A124,'Annex 2 EHV charges'!$D$11:$O$236,12,FALSE)=0,"",VLOOKUP($A124,'Annex 2 EHV charges'!$D$11:$O$236,12,FALSE)),"")</f>
        <v>0.06</v>
      </c>
    </row>
    <row r="125" spans="1:8" x14ac:dyDescent="0.2">
      <c r="A125" s="109">
        <f t="array" ref="A125">IFERROR(INDEX('Annex 2 EHV charges'!$D$11:$D$236, MATCH(0, IF(ISBLANK('Annex 2 EHV charges'!$D$11:$D$236),1, COUNTIF(A$10:$A124, 'Annex 2 EHV charges'!$D$11:$D$236)), 0)),"")</f>
        <v>940</v>
      </c>
      <c r="B125" s="111">
        <f>IF($A125="","",VLOOKUP($A125,'Annex 2 EHV charges'!$D$11:$O$236,2,0))</f>
        <v>940</v>
      </c>
      <c r="C125" s="109" t="str">
        <f>IF($A125="","",VLOOKUP($A125,'Annex 2 EHV charges'!$D$11:$O$236,3,0))</f>
        <v>2200042214749</v>
      </c>
      <c r="D125" s="111" t="str">
        <f>IF($A125="","",VLOOKUP($A125,'Annex 2 EHV charges'!$D$11:$O$236,4,0))</f>
        <v>Aller Court</v>
      </c>
      <c r="E125" s="123" t="str">
        <f>IFERROR(IF(VLOOKUP($A125,'Annex 2 EHV charges'!$D$11:$O$236,9,FALSE)=0,"",VLOOKUP($A125,'Annex 2 EHV charges'!$D$11:$O$236,9,FALSE)),"")</f>
        <v/>
      </c>
      <c r="F125" s="124">
        <f>IFERROR(IF(VLOOKUP($A125,'Annex 2 EHV charges'!$D$11:$O$236,10,FALSE)=0,"",VLOOKUP($A125,'Annex 2 EHV charges'!$D$11:$O$236,10,FALSE)),"")</f>
        <v>351.33</v>
      </c>
      <c r="G125" s="125">
        <f>IFERROR(IF(VLOOKUP($A125,'Annex 2 EHV charges'!$D$11:$O$236,11,FALSE)=0,"",VLOOKUP($A125,'Annex 2 EHV charges'!$D$11:$O$236,11,FALSE)),"")</f>
        <v>0.06</v>
      </c>
      <c r="H125" s="125">
        <f>IFERROR(IF(VLOOKUP($A125,'Annex 2 EHV charges'!$D$11:$O$236,12,FALSE)=0,"",VLOOKUP($A125,'Annex 2 EHV charges'!$D$11:$O$236,12,FALSE)),"")</f>
        <v>0.06</v>
      </c>
    </row>
    <row r="126" spans="1:8" x14ac:dyDescent="0.2">
      <c r="A126" s="109">
        <f t="array" ref="A126">IFERROR(INDEX('Annex 2 EHV charges'!$D$11:$D$236, MATCH(0, IF(ISBLANK('Annex 2 EHV charges'!$D$11:$D$236),1, COUNTIF(A$10:$A125, 'Annex 2 EHV charges'!$D$11:$D$236)), 0)),"")</f>
        <v>942</v>
      </c>
      <c r="B126" s="111">
        <f>IF($A126="","",VLOOKUP($A126,'Annex 2 EHV charges'!$D$11:$O$236,2,0))</f>
        <v>942</v>
      </c>
      <c r="C126" s="109" t="str">
        <f>IF($A126="","",VLOOKUP($A126,'Annex 2 EHV charges'!$D$11:$O$236,3,0))</f>
        <v>2200042214952</v>
      </c>
      <c r="D126" s="111" t="str">
        <f>IF($A126="","",VLOOKUP($A126,'Annex 2 EHV charges'!$D$11:$O$236,4,0))</f>
        <v>Stonebarrow</v>
      </c>
      <c r="E126" s="123" t="str">
        <f>IFERROR(IF(VLOOKUP($A126,'Annex 2 EHV charges'!$D$11:$O$236,9,FALSE)=0,"",VLOOKUP($A126,'Annex 2 EHV charges'!$D$11:$O$236,9,FALSE)),"")</f>
        <v/>
      </c>
      <c r="F126" s="124">
        <f>IFERROR(IF(VLOOKUP($A126,'Annex 2 EHV charges'!$D$11:$O$236,10,FALSE)=0,"",VLOOKUP($A126,'Annex 2 EHV charges'!$D$11:$O$236,10,FALSE)),"")</f>
        <v>332.95</v>
      </c>
      <c r="G126" s="125">
        <f>IFERROR(IF(VLOOKUP($A126,'Annex 2 EHV charges'!$D$11:$O$236,11,FALSE)=0,"",VLOOKUP($A126,'Annex 2 EHV charges'!$D$11:$O$236,11,FALSE)),"")</f>
        <v>0.06</v>
      </c>
      <c r="H126" s="125">
        <f>IFERROR(IF(VLOOKUP($A126,'Annex 2 EHV charges'!$D$11:$O$236,12,FALSE)=0,"",VLOOKUP($A126,'Annex 2 EHV charges'!$D$11:$O$236,12,FALSE)),"")</f>
        <v>0.06</v>
      </c>
    </row>
    <row r="127" spans="1:8" x14ac:dyDescent="0.2">
      <c r="A127" s="109">
        <f t="array" ref="A127">IFERROR(INDEX('Annex 2 EHV charges'!$D$11:$D$236, MATCH(0, IF(ISBLANK('Annex 2 EHV charges'!$D$11:$D$236),1, COUNTIF(A$10:$A126, 'Annex 2 EHV charges'!$D$11:$D$236)), 0)),"")</f>
        <v>943</v>
      </c>
      <c r="B127" s="111">
        <f>IF($A127="","",VLOOKUP($A127,'Annex 2 EHV charges'!$D$11:$O$236,2,0))</f>
        <v>943</v>
      </c>
      <c r="C127" s="109" t="str">
        <f>IF($A127="","",VLOOKUP($A127,'Annex 2 EHV charges'!$D$11:$O$236,3,0))</f>
        <v>2200042215097</v>
      </c>
      <c r="D127" s="111" t="str">
        <f>IF($A127="","",VLOOKUP($A127,'Annex 2 EHV charges'!$D$11:$O$236,4,0))</f>
        <v>Whitley Farm</v>
      </c>
      <c r="E127" s="123" t="str">
        <f>IFERROR(IF(VLOOKUP($A127,'Annex 2 EHV charges'!$D$11:$O$236,9,FALSE)=0,"",VLOOKUP($A127,'Annex 2 EHV charges'!$D$11:$O$236,9,FALSE)),"")</f>
        <v/>
      </c>
      <c r="F127" s="124">
        <f>IFERROR(IF(VLOOKUP($A127,'Annex 2 EHV charges'!$D$11:$O$236,10,FALSE)=0,"",VLOOKUP($A127,'Annex 2 EHV charges'!$D$11:$O$236,10,FALSE)),"")</f>
        <v>370.24</v>
      </c>
      <c r="G127" s="125">
        <f>IFERROR(IF(VLOOKUP($A127,'Annex 2 EHV charges'!$D$11:$O$236,11,FALSE)=0,"",VLOOKUP($A127,'Annex 2 EHV charges'!$D$11:$O$236,11,FALSE)),"")</f>
        <v>0.06</v>
      </c>
      <c r="H127" s="125">
        <f>IFERROR(IF(VLOOKUP($A127,'Annex 2 EHV charges'!$D$11:$O$236,12,FALSE)=0,"",VLOOKUP($A127,'Annex 2 EHV charges'!$D$11:$O$236,12,FALSE)),"")</f>
        <v>0.06</v>
      </c>
    </row>
    <row r="128" spans="1:8" x14ac:dyDescent="0.2">
      <c r="A128" s="109">
        <f t="array" ref="A128">IFERROR(INDEX('Annex 2 EHV charges'!$D$11:$D$236, MATCH(0, IF(ISBLANK('Annex 2 EHV charges'!$D$11:$D$236),1, COUNTIF(A$10:$A127, 'Annex 2 EHV charges'!$D$11:$D$236)), 0)),"")</f>
        <v>944</v>
      </c>
      <c r="B128" s="111">
        <f>IF($A128="","",VLOOKUP($A128,'Annex 2 EHV charges'!$D$11:$O$236,2,0))</f>
        <v>944</v>
      </c>
      <c r="C128" s="109" t="str">
        <f>IF($A128="","",VLOOKUP($A128,'Annex 2 EHV charges'!$D$11:$O$236,3,0))</f>
        <v>2200042215255</v>
      </c>
      <c r="D128" s="111" t="str">
        <f>IF($A128="","",VLOOKUP($A128,'Annex 2 EHV charges'!$D$11:$O$236,4,0))</f>
        <v>New Rendy Farm</v>
      </c>
      <c r="E128" s="123" t="str">
        <f>IFERROR(IF(VLOOKUP($A128,'Annex 2 EHV charges'!$D$11:$O$236,9,FALSE)=0,"",VLOOKUP($A128,'Annex 2 EHV charges'!$D$11:$O$236,9,FALSE)),"")</f>
        <v/>
      </c>
      <c r="F128" s="124">
        <f>IFERROR(IF(VLOOKUP($A128,'Annex 2 EHV charges'!$D$11:$O$236,10,FALSE)=0,"",VLOOKUP($A128,'Annex 2 EHV charges'!$D$11:$O$236,10,FALSE)),"")</f>
        <v>333.75</v>
      </c>
      <c r="G128" s="125">
        <f>IFERROR(IF(VLOOKUP($A128,'Annex 2 EHV charges'!$D$11:$O$236,11,FALSE)=0,"",VLOOKUP($A128,'Annex 2 EHV charges'!$D$11:$O$236,11,FALSE)),"")</f>
        <v>0.06</v>
      </c>
      <c r="H128" s="125">
        <f>IFERROR(IF(VLOOKUP($A128,'Annex 2 EHV charges'!$D$11:$O$236,12,FALSE)=0,"",VLOOKUP($A128,'Annex 2 EHV charges'!$D$11:$O$236,12,FALSE)),"")</f>
        <v>0.06</v>
      </c>
    </row>
    <row r="129" spans="1:8" x14ac:dyDescent="0.2">
      <c r="A129" s="109">
        <f t="array" ref="A129">IFERROR(INDEX('Annex 2 EHV charges'!$D$11:$D$236, MATCH(0, IF(ISBLANK('Annex 2 EHV charges'!$D$11:$D$236),1, COUNTIF(A$10:$A128, 'Annex 2 EHV charges'!$D$11:$D$236)), 0)),"")</f>
        <v>945</v>
      </c>
      <c r="B129" s="111">
        <f>IF($A129="","",VLOOKUP($A129,'Annex 2 EHV charges'!$D$11:$O$236,2,0))</f>
        <v>945</v>
      </c>
      <c r="C129" s="109">
        <f>IF($A129="","",VLOOKUP($A129,'Annex 2 EHV charges'!$D$11:$O$236,3,0))</f>
        <v>2200042216852</v>
      </c>
      <c r="D129" s="111" t="str">
        <f>IF($A129="","",VLOOKUP($A129,'Annex 2 EHV charges'!$D$11:$O$236,4,0))</f>
        <v>Tregassow</v>
      </c>
      <c r="E129" s="123" t="str">
        <f>IFERROR(IF(VLOOKUP($A129,'Annex 2 EHV charges'!$D$11:$O$236,9,FALSE)=0,"",VLOOKUP($A129,'Annex 2 EHV charges'!$D$11:$O$236,9,FALSE)),"")</f>
        <v/>
      </c>
      <c r="F129" s="124">
        <f>IFERROR(IF(VLOOKUP($A129,'Annex 2 EHV charges'!$D$11:$O$236,10,FALSE)=0,"",VLOOKUP($A129,'Annex 2 EHV charges'!$D$11:$O$236,10,FALSE)),"")</f>
        <v>771.39</v>
      </c>
      <c r="G129" s="125">
        <f>IFERROR(IF(VLOOKUP($A129,'Annex 2 EHV charges'!$D$11:$O$236,11,FALSE)=0,"",VLOOKUP($A129,'Annex 2 EHV charges'!$D$11:$O$236,11,FALSE)),"")</f>
        <v>0.06</v>
      </c>
      <c r="H129" s="125">
        <f>IFERROR(IF(VLOOKUP($A129,'Annex 2 EHV charges'!$D$11:$O$236,12,FALSE)=0,"",VLOOKUP($A129,'Annex 2 EHV charges'!$D$11:$O$236,12,FALSE)),"")</f>
        <v>0.06</v>
      </c>
    </row>
    <row r="130" spans="1:8" x14ac:dyDescent="0.2">
      <c r="A130" s="109">
        <f t="array" ref="A130">IFERROR(INDEX('Annex 2 EHV charges'!$D$11:$D$236, MATCH(0, IF(ISBLANK('Annex 2 EHV charges'!$D$11:$D$236),1, COUNTIF(A$10:$A129, 'Annex 2 EHV charges'!$D$11:$D$236)), 0)),"")</f>
        <v>946</v>
      </c>
      <c r="B130" s="111">
        <f>IF($A130="","",VLOOKUP($A130,'Annex 2 EHV charges'!$D$11:$O$236,2,0))</f>
        <v>946</v>
      </c>
      <c r="C130" s="109" t="str">
        <f>IF($A130="","",VLOOKUP($A130,'Annex 2 EHV charges'!$D$11:$O$236,3,0))</f>
        <v>2200042218414</v>
      </c>
      <c r="D130" s="111" t="str">
        <f>IF($A130="","",VLOOKUP($A130,'Annex 2 EHV charges'!$D$11:$O$236,4,0))</f>
        <v>Pitworthy</v>
      </c>
      <c r="E130" s="123" t="str">
        <f>IFERROR(IF(VLOOKUP($A130,'Annex 2 EHV charges'!$D$11:$O$236,9,FALSE)=0,"",VLOOKUP($A130,'Annex 2 EHV charges'!$D$11:$O$236,9,FALSE)),"")</f>
        <v/>
      </c>
      <c r="F130" s="124">
        <f>IFERROR(IF(VLOOKUP($A130,'Annex 2 EHV charges'!$D$11:$O$236,10,FALSE)=0,"",VLOOKUP($A130,'Annex 2 EHV charges'!$D$11:$O$236,10,FALSE)),"")</f>
        <v>1971.4</v>
      </c>
      <c r="G130" s="125">
        <f>IFERROR(IF(VLOOKUP($A130,'Annex 2 EHV charges'!$D$11:$O$236,11,FALSE)=0,"",VLOOKUP($A130,'Annex 2 EHV charges'!$D$11:$O$236,11,FALSE)),"")</f>
        <v>0.06</v>
      </c>
      <c r="H130" s="125">
        <f>IFERROR(IF(VLOOKUP($A130,'Annex 2 EHV charges'!$D$11:$O$236,12,FALSE)=0,"",VLOOKUP($A130,'Annex 2 EHV charges'!$D$11:$O$236,12,FALSE)),"")</f>
        <v>0.06</v>
      </c>
    </row>
    <row r="131" spans="1:8" x14ac:dyDescent="0.2">
      <c r="A131" s="109">
        <f t="array" ref="A131">IFERROR(INDEX('Annex 2 EHV charges'!$D$11:$D$236, MATCH(0, IF(ISBLANK('Annex 2 EHV charges'!$D$11:$D$236),1, COUNTIF(A$10:$A130, 'Annex 2 EHV charges'!$D$11:$D$236)), 0)),"")</f>
        <v>947</v>
      </c>
      <c r="B131" s="111">
        <f>IF($A131="","",VLOOKUP($A131,'Annex 2 EHV charges'!$D$11:$O$236,2,0))</f>
        <v>947</v>
      </c>
      <c r="C131" s="109">
        <f>IF($A131="","",VLOOKUP($A131,'Annex 2 EHV charges'!$D$11:$O$236,3,0))</f>
        <v>2200042224269</v>
      </c>
      <c r="D131" s="111" t="str">
        <f>IF($A131="","",VLOOKUP($A131,'Annex 2 EHV charges'!$D$11:$O$236,4,0))</f>
        <v>Foxcombe PV</v>
      </c>
      <c r="E131" s="123" t="str">
        <f>IFERROR(IF(VLOOKUP($A131,'Annex 2 EHV charges'!$D$11:$O$236,9,FALSE)=0,"",VLOOKUP($A131,'Annex 2 EHV charges'!$D$11:$O$236,9,FALSE)),"")</f>
        <v/>
      </c>
      <c r="F131" s="124">
        <f>IFERROR(IF(VLOOKUP($A131,'Annex 2 EHV charges'!$D$11:$O$236,10,FALSE)=0,"",VLOOKUP($A131,'Annex 2 EHV charges'!$D$11:$O$236,10,FALSE)),"")</f>
        <v>352.88</v>
      </c>
      <c r="G131" s="125">
        <f>IFERROR(IF(VLOOKUP($A131,'Annex 2 EHV charges'!$D$11:$O$236,11,FALSE)=0,"",VLOOKUP($A131,'Annex 2 EHV charges'!$D$11:$O$236,11,FALSE)),"")</f>
        <v>0.06</v>
      </c>
      <c r="H131" s="125">
        <f>IFERROR(IF(VLOOKUP($A131,'Annex 2 EHV charges'!$D$11:$O$236,12,FALSE)=0,"",VLOOKUP($A131,'Annex 2 EHV charges'!$D$11:$O$236,12,FALSE)),"")</f>
        <v>0.06</v>
      </c>
    </row>
    <row r="132" spans="1:8" x14ac:dyDescent="0.2">
      <c r="A132" s="109">
        <f t="array" ref="A132">IFERROR(INDEX('Annex 2 EHV charges'!$D$11:$D$236, MATCH(0, IF(ISBLANK('Annex 2 EHV charges'!$D$11:$D$236),1, COUNTIF(A$10:$A131, 'Annex 2 EHV charges'!$D$11:$D$236)), 0)),"")</f>
        <v>948</v>
      </c>
      <c r="B132" s="111">
        <f>IF($A132="","",VLOOKUP($A132,'Annex 2 EHV charges'!$D$11:$O$236,2,0))</f>
        <v>948</v>
      </c>
      <c r="C132" s="109">
        <f>IF($A132="","",VLOOKUP($A132,'Annex 2 EHV charges'!$D$11:$O$236,3,0))</f>
        <v>2200042224287</v>
      </c>
      <c r="D132" s="111" t="str">
        <f>IF($A132="","",VLOOKUP($A132,'Annex 2 EHV charges'!$D$11:$O$236,4,0))</f>
        <v>Rexon Cross PV Farm</v>
      </c>
      <c r="E132" s="123" t="str">
        <f>IFERROR(IF(VLOOKUP($A132,'Annex 2 EHV charges'!$D$11:$O$236,9,FALSE)=0,"",VLOOKUP($A132,'Annex 2 EHV charges'!$D$11:$O$236,9,FALSE)),"")</f>
        <v/>
      </c>
      <c r="F132" s="124">
        <f>IFERROR(IF(VLOOKUP($A132,'Annex 2 EHV charges'!$D$11:$O$236,10,FALSE)=0,"",VLOOKUP($A132,'Annex 2 EHV charges'!$D$11:$O$236,10,FALSE)),"")</f>
        <v>326.94</v>
      </c>
      <c r="G132" s="125">
        <f>IFERROR(IF(VLOOKUP($A132,'Annex 2 EHV charges'!$D$11:$O$236,11,FALSE)=0,"",VLOOKUP($A132,'Annex 2 EHV charges'!$D$11:$O$236,11,FALSE)),"")</f>
        <v>0.06</v>
      </c>
      <c r="H132" s="125">
        <f>IFERROR(IF(VLOOKUP($A132,'Annex 2 EHV charges'!$D$11:$O$236,12,FALSE)=0,"",VLOOKUP($A132,'Annex 2 EHV charges'!$D$11:$O$236,12,FALSE)),"")</f>
        <v>0.06</v>
      </c>
    </row>
    <row r="133" spans="1:8" x14ac:dyDescent="0.2">
      <c r="A133" s="109">
        <f t="array" ref="A133">IFERROR(INDEX('Annex 2 EHV charges'!$D$11:$D$236, MATCH(0, IF(ISBLANK('Annex 2 EHV charges'!$D$11:$D$236),1, COUNTIF(A$10:$A132, 'Annex 2 EHV charges'!$D$11:$D$236)), 0)),"")</f>
        <v>949</v>
      </c>
      <c r="B133" s="111">
        <f>IF($A133="","",VLOOKUP($A133,'Annex 2 EHV charges'!$D$11:$O$236,2,0))</f>
        <v>949</v>
      </c>
      <c r="C133" s="109" t="str">
        <f>IF($A133="","",VLOOKUP($A133,'Annex 2 EHV charges'!$D$11:$O$236,3,0))</f>
        <v>2200042242899</v>
      </c>
      <c r="D133" s="111" t="str">
        <f>IF($A133="","",VLOOKUP($A133,'Annex 2 EHV charges'!$D$11:$O$236,4,0))</f>
        <v>Hazard Farm PV</v>
      </c>
      <c r="E133" s="123" t="str">
        <f>IFERROR(IF(VLOOKUP($A133,'Annex 2 EHV charges'!$D$11:$O$236,9,FALSE)=0,"",VLOOKUP($A133,'Annex 2 EHV charges'!$D$11:$O$236,9,FALSE)),"")</f>
        <v/>
      </c>
      <c r="F133" s="124">
        <f>IFERROR(IF(VLOOKUP($A133,'Annex 2 EHV charges'!$D$11:$O$236,10,FALSE)=0,"",VLOOKUP($A133,'Annex 2 EHV charges'!$D$11:$O$236,10,FALSE)),"")</f>
        <v>413.62</v>
      </c>
      <c r="G133" s="125">
        <f>IFERROR(IF(VLOOKUP($A133,'Annex 2 EHV charges'!$D$11:$O$236,11,FALSE)=0,"",VLOOKUP($A133,'Annex 2 EHV charges'!$D$11:$O$236,11,FALSE)),"")</f>
        <v>0.06</v>
      </c>
      <c r="H133" s="125">
        <f>IFERROR(IF(VLOOKUP($A133,'Annex 2 EHV charges'!$D$11:$O$236,12,FALSE)=0,"",VLOOKUP($A133,'Annex 2 EHV charges'!$D$11:$O$236,12,FALSE)),"")</f>
        <v>0.06</v>
      </c>
    </row>
    <row r="134" spans="1:8" x14ac:dyDescent="0.2">
      <c r="A134" s="109">
        <f t="array" ref="A134">IFERROR(INDEX('Annex 2 EHV charges'!$D$11:$D$236, MATCH(0, IF(ISBLANK('Annex 2 EHV charges'!$D$11:$D$236),1, COUNTIF(A$10:$A133, 'Annex 2 EHV charges'!$D$11:$D$236)), 0)),"")</f>
        <v>950</v>
      </c>
      <c r="B134" s="111">
        <f>IF($A134="","",VLOOKUP($A134,'Annex 2 EHV charges'!$D$11:$O$236,2,0))</f>
        <v>950</v>
      </c>
      <c r="C134" s="109" t="str">
        <f>IF($A134="","",VLOOKUP($A134,'Annex 2 EHV charges'!$D$11:$O$236,3,0))</f>
        <v>2200042244682</v>
      </c>
      <c r="D134" s="111" t="str">
        <f>IF($A134="","",VLOOKUP($A134,'Annex 2 EHV charges'!$D$11:$O$236,4,0))</f>
        <v>Luscott Barton</v>
      </c>
      <c r="E134" s="123" t="str">
        <f>IFERROR(IF(VLOOKUP($A134,'Annex 2 EHV charges'!$D$11:$O$236,9,FALSE)=0,"",VLOOKUP($A134,'Annex 2 EHV charges'!$D$11:$O$236,9,FALSE)),"")</f>
        <v/>
      </c>
      <c r="F134" s="124">
        <f>IFERROR(IF(VLOOKUP($A134,'Annex 2 EHV charges'!$D$11:$O$236,10,FALSE)=0,"",VLOOKUP($A134,'Annex 2 EHV charges'!$D$11:$O$236,10,FALSE)),"")</f>
        <v>334.02</v>
      </c>
      <c r="G134" s="125">
        <f>IFERROR(IF(VLOOKUP($A134,'Annex 2 EHV charges'!$D$11:$O$236,11,FALSE)=0,"",VLOOKUP($A134,'Annex 2 EHV charges'!$D$11:$O$236,11,FALSE)),"")</f>
        <v>0.06</v>
      </c>
      <c r="H134" s="125">
        <f>IFERROR(IF(VLOOKUP($A134,'Annex 2 EHV charges'!$D$11:$O$236,12,FALSE)=0,"",VLOOKUP($A134,'Annex 2 EHV charges'!$D$11:$O$236,12,FALSE)),"")</f>
        <v>0.06</v>
      </c>
    </row>
    <row r="135" spans="1:8" x14ac:dyDescent="0.2">
      <c r="A135" s="109">
        <f t="array" ref="A135">IFERROR(INDEX('Annex 2 EHV charges'!$D$11:$D$236, MATCH(0, IF(ISBLANK('Annex 2 EHV charges'!$D$11:$D$236),1, COUNTIF(A$10:$A134, 'Annex 2 EHV charges'!$D$11:$D$236)), 0)),"")</f>
        <v>951</v>
      </c>
      <c r="B135" s="111">
        <f>IF($A135="","",VLOOKUP($A135,'Annex 2 EHV charges'!$D$11:$O$236,2,0))</f>
        <v>951</v>
      </c>
      <c r="C135" s="109" t="str">
        <f>IF($A135="","",VLOOKUP($A135,'Annex 2 EHV charges'!$D$11:$O$236,3,0))</f>
        <v>2200042254139</v>
      </c>
      <c r="D135" s="111" t="str">
        <f>IF($A135="","",VLOOKUP($A135,'Annex 2 EHV charges'!$D$11:$O$236,4,0))</f>
        <v>Grange Farm PV</v>
      </c>
      <c r="E135" s="123" t="str">
        <f>IFERROR(IF(VLOOKUP($A135,'Annex 2 EHV charges'!$D$11:$O$236,9,FALSE)=0,"",VLOOKUP($A135,'Annex 2 EHV charges'!$D$11:$O$236,9,FALSE)),"")</f>
        <v/>
      </c>
      <c r="F135" s="124">
        <f>IFERROR(IF(VLOOKUP($A135,'Annex 2 EHV charges'!$D$11:$O$236,10,FALSE)=0,"",VLOOKUP($A135,'Annex 2 EHV charges'!$D$11:$O$236,10,FALSE)),"")</f>
        <v>666.83</v>
      </c>
      <c r="G135" s="125">
        <f>IFERROR(IF(VLOOKUP($A135,'Annex 2 EHV charges'!$D$11:$O$236,11,FALSE)=0,"",VLOOKUP($A135,'Annex 2 EHV charges'!$D$11:$O$236,11,FALSE)),"")</f>
        <v>0.06</v>
      </c>
      <c r="H135" s="125">
        <f>IFERROR(IF(VLOOKUP($A135,'Annex 2 EHV charges'!$D$11:$O$236,12,FALSE)=0,"",VLOOKUP($A135,'Annex 2 EHV charges'!$D$11:$O$236,12,FALSE)),"")</f>
        <v>0.06</v>
      </c>
    </row>
    <row r="136" spans="1:8" x14ac:dyDescent="0.2">
      <c r="A136" s="109">
        <f t="array" ref="A136">IFERROR(INDEX('Annex 2 EHV charges'!$D$11:$D$236, MATCH(0, IF(ISBLANK('Annex 2 EHV charges'!$D$11:$D$236),1, COUNTIF(A$10:$A135, 'Annex 2 EHV charges'!$D$11:$D$236)), 0)),"")</f>
        <v>952</v>
      </c>
      <c r="B136" s="111">
        <f>IF($A136="","",VLOOKUP($A136,'Annex 2 EHV charges'!$D$11:$O$236,2,0))</f>
        <v>952</v>
      </c>
      <c r="C136" s="109" t="str">
        <f>IF($A136="","",VLOOKUP($A136,'Annex 2 EHV charges'!$D$11:$O$236,3,0))</f>
        <v>2200042262733</v>
      </c>
      <c r="D136" s="111" t="str">
        <f>IF($A136="","",VLOOKUP($A136,'Annex 2 EHV charges'!$D$11:$O$236,4,0))</f>
        <v>Derriton Fields</v>
      </c>
      <c r="E136" s="123" t="str">
        <f>IFERROR(IF(VLOOKUP($A136,'Annex 2 EHV charges'!$D$11:$O$236,9,FALSE)=0,"",VLOOKUP($A136,'Annex 2 EHV charges'!$D$11:$O$236,9,FALSE)),"")</f>
        <v/>
      </c>
      <c r="F136" s="124">
        <f>IFERROR(IF(VLOOKUP($A136,'Annex 2 EHV charges'!$D$11:$O$236,10,FALSE)=0,"",VLOOKUP($A136,'Annex 2 EHV charges'!$D$11:$O$236,10,FALSE)),"")</f>
        <v>1935.82</v>
      </c>
      <c r="G136" s="125">
        <f>IFERROR(IF(VLOOKUP($A136,'Annex 2 EHV charges'!$D$11:$O$236,11,FALSE)=0,"",VLOOKUP($A136,'Annex 2 EHV charges'!$D$11:$O$236,11,FALSE)),"")</f>
        <v>0.06</v>
      </c>
      <c r="H136" s="125">
        <f>IFERROR(IF(VLOOKUP($A136,'Annex 2 EHV charges'!$D$11:$O$236,12,FALSE)=0,"",VLOOKUP($A136,'Annex 2 EHV charges'!$D$11:$O$236,12,FALSE)),"")</f>
        <v>0.06</v>
      </c>
    </row>
    <row r="137" spans="1:8" x14ac:dyDescent="0.2">
      <c r="A137" s="109">
        <f t="array" ref="A137">IFERROR(INDEX('Annex 2 EHV charges'!$D$11:$D$236, MATCH(0, IF(ISBLANK('Annex 2 EHV charges'!$D$11:$D$236),1, COUNTIF(A$10:$A136, 'Annex 2 EHV charges'!$D$11:$D$236)), 0)),"")</f>
        <v>953</v>
      </c>
      <c r="B137" s="111">
        <f>IF($A137="","",VLOOKUP($A137,'Annex 2 EHV charges'!$D$11:$O$236,2,0))</f>
        <v>953</v>
      </c>
      <c r="C137" s="109" t="str">
        <f>IF($A137="","",VLOOKUP($A137,'Annex 2 EHV charges'!$D$11:$O$236,3,0))</f>
        <v>2200042278487</v>
      </c>
      <c r="D137" s="111" t="str">
        <f>IF($A137="","",VLOOKUP($A137,'Annex 2 EHV charges'!$D$11:$O$236,4,0))</f>
        <v>Cleave Farm</v>
      </c>
      <c r="E137" s="123" t="str">
        <f>IFERROR(IF(VLOOKUP($A137,'Annex 2 EHV charges'!$D$11:$O$236,9,FALSE)=0,"",VLOOKUP($A137,'Annex 2 EHV charges'!$D$11:$O$236,9,FALSE)),"")</f>
        <v/>
      </c>
      <c r="F137" s="124">
        <f>IFERROR(IF(VLOOKUP($A137,'Annex 2 EHV charges'!$D$11:$O$236,10,FALSE)=0,"",VLOOKUP($A137,'Annex 2 EHV charges'!$D$11:$O$236,10,FALSE)),"")</f>
        <v>1069.1199999999999</v>
      </c>
      <c r="G137" s="125">
        <f>IFERROR(IF(VLOOKUP($A137,'Annex 2 EHV charges'!$D$11:$O$236,11,FALSE)=0,"",VLOOKUP($A137,'Annex 2 EHV charges'!$D$11:$O$236,11,FALSE)),"")</f>
        <v>0.06</v>
      </c>
      <c r="H137" s="125">
        <f>IFERROR(IF(VLOOKUP($A137,'Annex 2 EHV charges'!$D$11:$O$236,12,FALSE)=0,"",VLOOKUP($A137,'Annex 2 EHV charges'!$D$11:$O$236,12,FALSE)),"")</f>
        <v>0.06</v>
      </c>
    </row>
    <row r="138" spans="1:8" x14ac:dyDescent="0.2">
      <c r="A138" s="109">
        <f t="array" ref="A138">IFERROR(INDEX('Annex 2 EHV charges'!$D$11:$D$236, MATCH(0, IF(ISBLANK('Annex 2 EHV charges'!$D$11:$D$236),1, COUNTIF(A$10:$A137, 'Annex 2 EHV charges'!$D$11:$D$236)), 0)),"")</f>
        <v>954</v>
      </c>
      <c r="B138" s="111">
        <f>IF($A138="","",VLOOKUP($A138,'Annex 2 EHV charges'!$D$11:$O$236,2,0))</f>
        <v>954</v>
      </c>
      <c r="C138" s="109" t="str">
        <f>IF($A138="","",VLOOKUP($A138,'Annex 2 EHV charges'!$D$11:$O$236,3,0))</f>
        <v>2200042278803</v>
      </c>
      <c r="D138" s="111" t="str">
        <f>IF($A138="","",VLOOKUP($A138,'Annex 2 EHV charges'!$D$11:$O$236,4,0))</f>
        <v>Woolavington</v>
      </c>
      <c r="E138" s="123" t="str">
        <f>IFERROR(IF(VLOOKUP($A138,'Annex 2 EHV charges'!$D$11:$O$236,9,FALSE)=0,"",VLOOKUP($A138,'Annex 2 EHV charges'!$D$11:$O$236,9,FALSE)),"")</f>
        <v/>
      </c>
      <c r="F138" s="124">
        <f>IFERROR(IF(VLOOKUP($A138,'Annex 2 EHV charges'!$D$11:$O$236,10,FALSE)=0,"",VLOOKUP($A138,'Annex 2 EHV charges'!$D$11:$O$236,10,FALSE)),"")</f>
        <v>585.15</v>
      </c>
      <c r="G138" s="125">
        <f>IFERROR(IF(VLOOKUP($A138,'Annex 2 EHV charges'!$D$11:$O$236,11,FALSE)=0,"",VLOOKUP($A138,'Annex 2 EHV charges'!$D$11:$O$236,11,FALSE)),"")</f>
        <v>0.06</v>
      </c>
      <c r="H138" s="125">
        <f>IFERROR(IF(VLOOKUP($A138,'Annex 2 EHV charges'!$D$11:$O$236,12,FALSE)=0,"",VLOOKUP($A138,'Annex 2 EHV charges'!$D$11:$O$236,12,FALSE)),"")</f>
        <v>0.06</v>
      </c>
    </row>
    <row r="139" spans="1:8" x14ac:dyDescent="0.2">
      <c r="A139" s="109">
        <f t="array" ref="A139">IFERROR(INDEX('Annex 2 EHV charges'!$D$11:$D$236, MATCH(0, IF(ISBLANK('Annex 2 EHV charges'!$D$11:$D$236),1, COUNTIF(A$10:$A138, 'Annex 2 EHV charges'!$D$11:$D$236)), 0)),"")</f>
        <v>955</v>
      </c>
      <c r="B139" s="111">
        <f>IF($A139="","",VLOOKUP($A139,'Annex 2 EHV charges'!$D$11:$O$236,2,0))</f>
        <v>955</v>
      </c>
      <c r="C139" s="109" t="str">
        <f>IF($A139="","",VLOOKUP($A139,'Annex 2 EHV charges'!$D$11:$O$236,3,0))</f>
        <v>2200042278789</v>
      </c>
      <c r="D139" s="111" t="str">
        <f>IF($A139="","",VLOOKUP($A139,'Annex 2 EHV charges'!$D$11:$O$236,4,0))</f>
        <v>Trehawke Farm</v>
      </c>
      <c r="E139" s="123" t="str">
        <f>IFERROR(IF(VLOOKUP($A139,'Annex 2 EHV charges'!$D$11:$O$236,9,FALSE)=0,"",VLOOKUP($A139,'Annex 2 EHV charges'!$D$11:$O$236,9,FALSE)),"")</f>
        <v/>
      </c>
      <c r="F139" s="124">
        <f>IFERROR(IF(VLOOKUP($A139,'Annex 2 EHV charges'!$D$11:$O$236,10,FALSE)=0,"",VLOOKUP($A139,'Annex 2 EHV charges'!$D$11:$O$236,10,FALSE)),"")</f>
        <v>1384.65</v>
      </c>
      <c r="G139" s="125">
        <f>IFERROR(IF(VLOOKUP($A139,'Annex 2 EHV charges'!$D$11:$O$236,11,FALSE)=0,"",VLOOKUP($A139,'Annex 2 EHV charges'!$D$11:$O$236,11,FALSE)),"")</f>
        <v>0.06</v>
      </c>
      <c r="H139" s="125">
        <f>IFERROR(IF(VLOOKUP($A139,'Annex 2 EHV charges'!$D$11:$O$236,12,FALSE)=0,"",VLOOKUP($A139,'Annex 2 EHV charges'!$D$11:$O$236,12,FALSE)),"")</f>
        <v>0.06</v>
      </c>
    </row>
    <row r="140" spans="1:8" x14ac:dyDescent="0.2">
      <c r="A140" s="109">
        <f t="array" ref="A140">IFERROR(INDEX('Annex 2 EHV charges'!$D$11:$D$236, MATCH(0, IF(ISBLANK('Annex 2 EHV charges'!$D$11:$D$236),1, COUNTIF(A$10:$A139, 'Annex 2 EHV charges'!$D$11:$D$236)), 0)),"")</f>
        <v>956</v>
      </c>
      <c r="B140" s="111">
        <f>IF($A140="","",VLOOKUP($A140,'Annex 2 EHV charges'!$D$11:$O$236,2,0))</f>
        <v>956</v>
      </c>
      <c r="C140" s="109" t="str">
        <f>IF($A140="","",VLOOKUP($A140,'Annex 2 EHV charges'!$D$11:$O$236,3,0))</f>
        <v>2200042278760</v>
      </c>
      <c r="D140" s="111" t="str">
        <f>IF($A140="","",VLOOKUP($A140,'Annex 2 EHV charges'!$D$11:$O$236,4,0))</f>
        <v>Higher Berechapel Farm</v>
      </c>
      <c r="E140" s="123">
        <f>IFERROR(IF(VLOOKUP($A140,'Annex 2 EHV charges'!$D$11:$O$236,9,FALSE)=0,"",VLOOKUP($A140,'Annex 2 EHV charges'!$D$11:$O$236,9,FALSE)),"")</f>
        <v>-0.52600000000000002</v>
      </c>
      <c r="F140" s="124">
        <f>IFERROR(IF(VLOOKUP($A140,'Annex 2 EHV charges'!$D$11:$O$236,10,FALSE)=0,"",VLOOKUP($A140,'Annex 2 EHV charges'!$D$11:$O$236,10,FALSE)),"")</f>
        <v>459.33</v>
      </c>
      <c r="G140" s="125">
        <f>IFERROR(IF(VLOOKUP($A140,'Annex 2 EHV charges'!$D$11:$O$236,11,FALSE)=0,"",VLOOKUP($A140,'Annex 2 EHV charges'!$D$11:$O$236,11,FALSE)),"")</f>
        <v>0.06</v>
      </c>
      <c r="H140" s="125">
        <f>IFERROR(IF(VLOOKUP($A140,'Annex 2 EHV charges'!$D$11:$O$236,12,FALSE)=0,"",VLOOKUP($A140,'Annex 2 EHV charges'!$D$11:$O$236,12,FALSE)),"")</f>
        <v>0.06</v>
      </c>
    </row>
    <row r="141" spans="1:8" x14ac:dyDescent="0.2">
      <c r="A141" s="109">
        <f t="array" ref="A141">IFERROR(INDEX('Annex 2 EHV charges'!$D$11:$D$236, MATCH(0, IF(ISBLANK('Annex 2 EHV charges'!$D$11:$D$236),1, COUNTIF(A$10:$A140, 'Annex 2 EHV charges'!$D$11:$D$236)), 0)),"")</f>
        <v>957</v>
      </c>
      <c r="B141" s="111">
        <f>IF($A141="","",VLOOKUP($A141,'Annex 2 EHV charges'!$D$11:$O$236,2,0))</f>
        <v>957</v>
      </c>
      <c r="C141" s="109" t="str">
        <f>IF($A141="","",VLOOKUP($A141,'Annex 2 EHV charges'!$D$11:$O$236,3,0))</f>
        <v>2200042278956</v>
      </c>
      <c r="D141" s="111" t="str">
        <f>IF($A141="","",VLOOKUP($A141,'Annex 2 EHV charges'!$D$11:$O$236,4,0))</f>
        <v>Bommertown</v>
      </c>
      <c r="E141" s="123" t="str">
        <f>IFERROR(IF(VLOOKUP($A141,'Annex 2 EHV charges'!$D$11:$O$236,9,FALSE)=0,"",VLOOKUP($A141,'Annex 2 EHV charges'!$D$11:$O$236,9,FALSE)),"")</f>
        <v/>
      </c>
      <c r="F141" s="124">
        <f>IFERROR(IF(VLOOKUP($A141,'Annex 2 EHV charges'!$D$11:$O$236,10,FALSE)=0,"",VLOOKUP($A141,'Annex 2 EHV charges'!$D$11:$O$236,10,FALSE)),"")</f>
        <v>383.03</v>
      </c>
      <c r="G141" s="125">
        <f>IFERROR(IF(VLOOKUP($A141,'Annex 2 EHV charges'!$D$11:$O$236,11,FALSE)=0,"",VLOOKUP($A141,'Annex 2 EHV charges'!$D$11:$O$236,11,FALSE)),"")</f>
        <v>0.06</v>
      </c>
      <c r="H141" s="125">
        <f>IFERROR(IF(VLOOKUP($A141,'Annex 2 EHV charges'!$D$11:$O$236,12,FALSE)=0,"",VLOOKUP($A141,'Annex 2 EHV charges'!$D$11:$O$236,12,FALSE)),"")</f>
        <v>0.06</v>
      </c>
    </row>
    <row r="142" spans="1:8" x14ac:dyDescent="0.2">
      <c r="A142" s="109">
        <f t="array" ref="A142">IFERROR(INDEX('Annex 2 EHV charges'!$D$11:$D$236, MATCH(0, IF(ISBLANK('Annex 2 EHV charges'!$D$11:$D$236),1, COUNTIF(A$10:$A141, 'Annex 2 EHV charges'!$D$11:$D$236)), 0)),"")</f>
        <v>959</v>
      </c>
      <c r="B142" s="111">
        <f>IF($A142="","",VLOOKUP($A142,'Annex 2 EHV charges'!$D$11:$O$236,2,0))</f>
        <v>959</v>
      </c>
      <c r="C142" s="109" t="str">
        <f>IF($A142="","",VLOOKUP($A142,'Annex 2 EHV charges'!$D$11:$O$236,3,0))</f>
        <v>2200042279764</v>
      </c>
      <c r="D142" s="111" t="str">
        <f>IF($A142="","",VLOOKUP($A142,'Annex 2 EHV charges'!$D$11:$O$236,4,0))</f>
        <v>Hexworthy PV</v>
      </c>
      <c r="E142" s="123" t="str">
        <f>IFERROR(IF(VLOOKUP($A142,'Annex 2 EHV charges'!$D$11:$O$236,9,FALSE)=0,"",VLOOKUP($A142,'Annex 2 EHV charges'!$D$11:$O$236,9,FALSE)),"")</f>
        <v/>
      </c>
      <c r="F142" s="124">
        <f>IFERROR(IF(VLOOKUP($A142,'Annex 2 EHV charges'!$D$11:$O$236,10,FALSE)=0,"",VLOOKUP($A142,'Annex 2 EHV charges'!$D$11:$O$236,10,FALSE)),"")</f>
        <v>979.5</v>
      </c>
      <c r="G142" s="125">
        <f>IFERROR(IF(VLOOKUP($A142,'Annex 2 EHV charges'!$D$11:$O$236,11,FALSE)=0,"",VLOOKUP($A142,'Annex 2 EHV charges'!$D$11:$O$236,11,FALSE)),"")</f>
        <v>0.06</v>
      </c>
      <c r="H142" s="125">
        <f>IFERROR(IF(VLOOKUP($A142,'Annex 2 EHV charges'!$D$11:$O$236,12,FALSE)=0,"",VLOOKUP($A142,'Annex 2 EHV charges'!$D$11:$O$236,12,FALSE)),"")</f>
        <v>0.06</v>
      </c>
    </row>
    <row r="143" spans="1:8" x14ac:dyDescent="0.2">
      <c r="A143" s="109">
        <f t="array" ref="A143">IFERROR(INDEX('Annex 2 EHV charges'!$D$11:$D$236, MATCH(0, IF(ISBLANK('Annex 2 EHV charges'!$D$11:$D$236),1, COUNTIF(A$10:$A142, 'Annex 2 EHV charges'!$D$11:$D$236)), 0)),"")</f>
        <v>960</v>
      </c>
      <c r="B143" s="111">
        <f>IF($A143="","",VLOOKUP($A143,'Annex 2 EHV charges'!$D$11:$O$236,2,0))</f>
        <v>960</v>
      </c>
      <c r="C143" s="109" t="str">
        <f>IF($A143="","",VLOOKUP($A143,'Annex 2 EHV charges'!$D$11:$O$236,3,0))</f>
        <v>2200042279782</v>
      </c>
      <c r="D143" s="111" t="str">
        <f>IF($A143="","",VLOOKUP($A143,'Annex 2 EHV charges'!$D$11:$O$236,4,0))</f>
        <v>Chalhanger Farm</v>
      </c>
      <c r="E143" s="123" t="str">
        <f>IFERROR(IF(VLOOKUP($A143,'Annex 2 EHV charges'!$D$11:$O$236,9,FALSE)=0,"",VLOOKUP($A143,'Annex 2 EHV charges'!$D$11:$O$236,9,FALSE)),"")</f>
        <v/>
      </c>
      <c r="F143" s="124">
        <f>IFERROR(IF(VLOOKUP($A143,'Annex 2 EHV charges'!$D$11:$O$236,10,FALSE)=0,"",VLOOKUP($A143,'Annex 2 EHV charges'!$D$11:$O$236,10,FALSE)),"")</f>
        <v>547.79</v>
      </c>
      <c r="G143" s="125">
        <f>IFERROR(IF(VLOOKUP($A143,'Annex 2 EHV charges'!$D$11:$O$236,11,FALSE)=0,"",VLOOKUP($A143,'Annex 2 EHV charges'!$D$11:$O$236,11,FALSE)),"")</f>
        <v>0.06</v>
      </c>
      <c r="H143" s="125">
        <f>IFERROR(IF(VLOOKUP($A143,'Annex 2 EHV charges'!$D$11:$O$236,12,FALSE)=0,"",VLOOKUP($A143,'Annex 2 EHV charges'!$D$11:$O$236,12,FALSE)),"")</f>
        <v>0.06</v>
      </c>
    </row>
    <row r="144" spans="1:8" x14ac:dyDescent="0.2">
      <c r="A144" s="109">
        <f t="array" ref="A144">IFERROR(INDEX('Annex 2 EHV charges'!$D$11:$D$236, MATCH(0, IF(ISBLANK('Annex 2 EHV charges'!$D$11:$D$236),1, COUNTIF(A$10:$A143, 'Annex 2 EHV charges'!$D$11:$D$236)), 0)),"")</f>
        <v>7158</v>
      </c>
      <c r="B144" s="111">
        <f>IF($A144="","",VLOOKUP($A144,'Annex 2 EHV charges'!$D$11:$O$236,2,0))</f>
        <v>7158</v>
      </c>
      <c r="C144" s="109" t="str">
        <f>IF($A144="","",VLOOKUP($A144,'Annex 2 EHV charges'!$D$11:$O$236,3,0))</f>
        <v>CVA</v>
      </c>
      <c r="D144" s="111" t="str">
        <f>IF($A144="","",VLOOKUP($A144,'Annex 2 EHV charges'!$D$11:$O$236,4,0))</f>
        <v>Huntworth</v>
      </c>
      <c r="E144" s="123" t="str">
        <f>IFERROR(IF(VLOOKUP($A144,'Annex 2 EHV charges'!$D$11:$O$236,9,FALSE)=0,"",VLOOKUP($A144,'Annex 2 EHV charges'!$D$11:$O$236,9,FALSE)),"")</f>
        <v/>
      </c>
      <c r="F144" s="124" t="str">
        <f>IFERROR(IF(VLOOKUP($A144,'Annex 2 EHV charges'!$D$11:$O$236,10,FALSE)=0,"",VLOOKUP($A144,'Annex 2 EHV charges'!$D$11:$O$236,10,FALSE)),"")</f>
        <v/>
      </c>
      <c r="G144" s="125" t="str">
        <f>IFERROR(IF(VLOOKUP($A144,'Annex 2 EHV charges'!$D$11:$O$236,11,FALSE)=0,"",VLOOKUP($A144,'Annex 2 EHV charges'!$D$11:$O$236,11,FALSE)),"")</f>
        <v/>
      </c>
      <c r="H144" s="125" t="str">
        <f>IFERROR(IF(VLOOKUP($A144,'Annex 2 EHV charges'!$D$11:$O$236,12,FALSE)=0,"",VLOOKUP($A144,'Annex 2 EHV charges'!$D$11:$O$236,12,FALSE)),"")</f>
        <v/>
      </c>
    </row>
    <row r="145" spans="1:8" x14ac:dyDescent="0.2">
      <c r="A145" s="109" t="str">
        <f t="array" ref="A145">IFERROR(INDEX('Annex 2 EHV charges'!$D$11:$D$236, MATCH(0, IF(ISBLANK('Annex 2 EHV charges'!$D$11:$D$236),1, COUNTIF(A$10:$A144, 'Annex 2 EHV charges'!$D$11:$D$236)), 0)),"")</f>
        <v>New Export 2</v>
      </c>
      <c r="B145" s="111" t="str">
        <f>IF($A145="","",VLOOKUP($A145,'Annex 2 EHV charges'!$D$11:$O$236,2,0))</f>
        <v>New Export 2</v>
      </c>
      <c r="C145" s="109" t="str">
        <f>IF($A145="","",VLOOKUP($A145,'Annex 2 EHV charges'!$D$11:$O$236,3,0))</f>
        <v>New Export 2</v>
      </c>
      <c r="D145" s="111" t="str">
        <f>IF($A145="","",VLOOKUP($A145,'Annex 2 EHV charges'!$D$11:$O$236,4,0))</f>
        <v>Aller Farm</v>
      </c>
      <c r="E145" s="123" t="str">
        <f>IFERROR(IF(VLOOKUP($A145,'Annex 2 EHV charges'!$D$11:$O$236,9,FALSE)=0,"",VLOOKUP($A145,'Annex 2 EHV charges'!$D$11:$O$236,9,FALSE)),"")</f>
        <v/>
      </c>
      <c r="F145" s="124">
        <f>IFERROR(IF(VLOOKUP($A145,'Annex 2 EHV charges'!$D$11:$O$236,10,FALSE)=0,"",VLOOKUP($A145,'Annex 2 EHV charges'!$D$11:$O$236,10,FALSE)),"")</f>
        <v>924.43</v>
      </c>
      <c r="G145" s="125">
        <f>IFERROR(IF(VLOOKUP($A145,'Annex 2 EHV charges'!$D$11:$O$236,11,FALSE)=0,"",VLOOKUP($A145,'Annex 2 EHV charges'!$D$11:$O$236,11,FALSE)),"")</f>
        <v>0.06</v>
      </c>
      <c r="H145" s="125">
        <f>IFERROR(IF(VLOOKUP($A145,'Annex 2 EHV charges'!$D$11:$O$236,12,FALSE)=0,"",VLOOKUP($A145,'Annex 2 EHV charges'!$D$11:$O$236,12,FALSE)),"")</f>
        <v>0.06</v>
      </c>
    </row>
    <row r="146" spans="1:8" x14ac:dyDescent="0.2">
      <c r="A146" s="109" t="str">
        <f t="array" ref="A146">IFERROR(INDEX('Annex 2 EHV charges'!$D$11:$D$236, MATCH(0, IF(ISBLANK('Annex 2 EHV charges'!$D$11:$D$236),1, COUNTIF(A$10:$A145, 'Annex 2 EHV charges'!$D$11:$D$236)), 0)),"")</f>
        <v>New Export 3</v>
      </c>
      <c r="B146" s="111" t="str">
        <f>IF($A146="","",VLOOKUP($A146,'Annex 2 EHV charges'!$D$11:$O$236,2,0))</f>
        <v>New Export 3</v>
      </c>
      <c r="C146" s="109" t="str">
        <f>IF($A146="","",VLOOKUP($A146,'Annex 2 EHV charges'!$D$11:$O$236,3,0))</f>
        <v>New Export 3</v>
      </c>
      <c r="D146" s="111" t="str">
        <f>IF($A146="","",VLOOKUP($A146,'Annex 2 EHV charges'!$D$11:$O$236,4,0))</f>
        <v>Alverdiscott WF</v>
      </c>
      <c r="E146" s="123" t="str">
        <f>IFERROR(IF(VLOOKUP($A146,'Annex 2 EHV charges'!$D$11:$O$236,9,FALSE)=0,"",VLOOKUP($A146,'Annex 2 EHV charges'!$D$11:$O$236,9,FALSE)),"")</f>
        <v/>
      </c>
      <c r="F146" s="124">
        <f>IFERROR(IF(VLOOKUP($A146,'Annex 2 EHV charges'!$D$11:$O$236,10,FALSE)=0,"",VLOOKUP($A146,'Annex 2 EHV charges'!$D$11:$O$236,10,FALSE)),"")</f>
        <v>1884.58</v>
      </c>
      <c r="G146" s="125">
        <f>IFERROR(IF(VLOOKUP($A146,'Annex 2 EHV charges'!$D$11:$O$236,11,FALSE)=0,"",VLOOKUP($A146,'Annex 2 EHV charges'!$D$11:$O$236,11,FALSE)),"")</f>
        <v>0.06</v>
      </c>
      <c r="H146" s="125">
        <f>IFERROR(IF(VLOOKUP($A146,'Annex 2 EHV charges'!$D$11:$O$236,12,FALSE)=0,"",VLOOKUP($A146,'Annex 2 EHV charges'!$D$11:$O$236,12,FALSE)),"")</f>
        <v>0.06</v>
      </c>
    </row>
    <row r="147" spans="1:8" x14ac:dyDescent="0.2">
      <c r="A147" s="109" t="str">
        <f t="array" ref="A147">IFERROR(INDEX('Annex 2 EHV charges'!$D$11:$D$236, MATCH(0, IF(ISBLANK('Annex 2 EHV charges'!$D$11:$D$236),1, COUNTIF(A$10:$A146, 'Annex 2 EHV charges'!$D$11:$D$236)), 0)),"")</f>
        <v>New Export 4</v>
      </c>
      <c r="B147" s="111" t="str">
        <f>IF($A147="","",VLOOKUP($A147,'Annex 2 EHV charges'!$D$11:$O$236,2,0))</f>
        <v>New Export 4</v>
      </c>
      <c r="C147" s="109" t="str">
        <f>IF($A147="","",VLOOKUP($A147,'Annex 2 EHV charges'!$D$11:$O$236,3,0))</f>
        <v>New Export 4</v>
      </c>
      <c r="D147" s="111" t="str">
        <f>IF($A147="","",VLOOKUP($A147,'Annex 2 EHV charges'!$D$11:$O$236,4,0))</f>
        <v xml:space="preserve">Ashcombe </v>
      </c>
      <c r="E147" s="123" t="str">
        <f>IFERROR(IF(VLOOKUP($A147,'Annex 2 EHV charges'!$D$11:$O$236,9,FALSE)=0,"",VLOOKUP($A147,'Annex 2 EHV charges'!$D$11:$O$236,9,FALSE)),"")</f>
        <v/>
      </c>
      <c r="F147" s="124">
        <f>IFERROR(IF(VLOOKUP($A147,'Annex 2 EHV charges'!$D$11:$O$236,10,FALSE)=0,"",VLOOKUP($A147,'Annex 2 EHV charges'!$D$11:$O$236,10,FALSE)),"")</f>
        <v>354.89</v>
      </c>
      <c r="G147" s="125">
        <f>IFERROR(IF(VLOOKUP($A147,'Annex 2 EHV charges'!$D$11:$O$236,11,FALSE)=0,"",VLOOKUP($A147,'Annex 2 EHV charges'!$D$11:$O$236,11,FALSE)),"")</f>
        <v>0.06</v>
      </c>
      <c r="H147" s="125">
        <f>IFERROR(IF(VLOOKUP($A147,'Annex 2 EHV charges'!$D$11:$O$236,12,FALSE)=0,"",VLOOKUP($A147,'Annex 2 EHV charges'!$D$11:$O$236,12,FALSE)),"")</f>
        <v>0.06</v>
      </c>
    </row>
    <row r="148" spans="1:8" x14ac:dyDescent="0.2">
      <c r="A148" s="109" t="str">
        <f t="array" ref="A148">IFERROR(INDEX('Annex 2 EHV charges'!$D$11:$D$236, MATCH(0, IF(ISBLANK('Annex 2 EHV charges'!$D$11:$D$236),1, COUNTIF(A$10:$A147, 'Annex 2 EHV charges'!$D$11:$D$236)), 0)),"")</f>
        <v>New Export 5</v>
      </c>
      <c r="B148" s="111" t="str">
        <f>IF($A148="","",VLOOKUP($A148,'Annex 2 EHV charges'!$D$11:$O$236,2,0))</f>
        <v>New Export 5</v>
      </c>
      <c r="C148" s="109" t="str">
        <f>IF($A148="","",VLOOKUP($A148,'Annex 2 EHV charges'!$D$11:$O$236,3,0))</f>
        <v>New Export 5</v>
      </c>
      <c r="D148" s="111" t="str">
        <f>IF($A148="","",VLOOKUP($A148,'Annex 2 EHV charges'!$D$11:$O$236,4,0))</f>
        <v>Ashlawn Farm</v>
      </c>
      <c r="E148" s="123" t="str">
        <f>IFERROR(IF(VLOOKUP($A148,'Annex 2 EHV charges'!$D$11:$O$236,9,FALSE)=0,"",VLOOKUP($A148,'Annex 2 EHV charges'!$D$11:$O$236,9,FALSE)),"")</f>
        <v/>
      </c>
      <c r="F148" s="124">
        <f>IFERROR(IF(VLOOKUP($A148,'Annex 2 EHV charges'!$D$11:$O$236,10,FALSE)=0,"",VLOOKUP($A148,'Annex 2 EHV charges'!$D$11:$O$236,10,FALSE)),"")</f>
        <v>313.33</v>
      </c>
      <c r="G148" s="125">
        <f>IFERROR(IF(VLOOKUP($A148,'Annex 2 EHV charges'!$D$11:$O$236,11,FALSE)=0,"",VLOOKUP($A148,'Annex 2 EHV charges'!$D$11:$O$236,11,FALSE)),"")</f>
        <v>0.06</v>
      </c>
      <c r="H148" s="125">
        <f>IFERROR(IF(VLOOKUP($A148,'Annex 2 EHV charges'!$D$11:$O$236,12,FALSE)=0,"",VLOOKUP($A148,'Annex 2 EHV charges'!$D$11:$O$236,12,FALSE)),"")</f>
        <v>0.06</v>
      </c>
    </row>
    <row r="149" spans="1:8" x14ac:dyDescent="0.2">
      <c r="A149" s="109">
        <f t="array" ref="A149">IFERROR(INDEX('Annex 2 EHV charges'!$D$11:$D$236, MATCH(0, IF(ISBLANK('Annex 2 EHV charges'!$D$11:$D$236),1, COUNTIF(A$10:$A148, 'Annex 2 EHV charges'!$D$11:$D$236)), 0)),"")</f>
        <v>394</v>
      </c>
      <c r="B149" s="111">
        <f>IF($A149="","",VLOOKUP($A149,'Annex 2 EHV charges'!$D$11:$O$236,2,0))</f>
        <v>394</v>
      </c>
      <c r="C149" s="109" t="str">
        <f>IF($A149="","",VLOOKUP($A149,'Annex 2 EHV charges'!$D$11:$O$236,3,0))</f>
        <v>2200042340824</v>
      </c>
      <c r="D149" s="111" t="str">
        <f>IF($A149="","",VLOOKUP($A149,'Annex 2 EHV charges'!$D$11:$O$236,4,0))</f>
        <v>Bidwell Dartington PV</v>
      </c>
      <c r="E149" s="123" t="str">
        <f>IFERROR(IF(VLOOKUP($A149,'Annex 2 EHV charges'!$D$11:$O$236,9,FALSE)=0,"",VLOOKUP($A149,'Annex 2 EHV charges'!$D$11:$O$236,9,FALSE)),"")</f>
        <v/>
      </c>
      <c r="F149" s="124">
        <f>IFERROR(IF(VLOOKUP($A149,'Annex 2 EHV charges'!$D$11:$O$236,10,FALSE)=0,"",VLOOKUP($A149,'Annex 2 EHV charges'!$D$11:$O$236,10,FALSE)),"")</f>
        <v>352.88</v>
      </c>
      <c r="G149" s="125">
        <f>IFERROR(IF(VLOOKUP($A149,'Annex 2 EHV charges'!$D$11:$O$236,11,FALSE)=0,"",VLOOKUP($A149,'Annex 2 EHV charges'!$D$11:$O$236,11,FALSE)),"")</f>
        <v>0.06</v>
      </c>
      <c r="H149" s="125">
        <f>IFERROR(IF(VLOOKUP($A149,'Annex 2 EHV charges'!$D$11:$O$236,12,FALSE)=0,"",VLOOKUP($A149,'Annex 2 EHV charges'!$D$11:$O$236,12,FALSE)),"")</f>
        <v>0.06</v>
      </c>
    </row>
    <row r="150" spans="1:8" x14ac:dyDescent="0.2">
      <c r="A150" s="109" t="str">
        <f t="array" ref="A150">IFERROR(INDEX('Annex 2 EHV charges'!$D$11:$D$236, MATCH(0, IF(ISBLANK('Annex 2 EHV charges'!$D$11:$D$236),1, COUNTIF(A$10:$A149, 'Annex 2 EHV charges'!$D$11:$D$236)), 0)),"")</f>
        <v>New Export 7</v>
      </c>
      <c r="B150" s="111" t="str">
        <f>IF($A150="","",VLOOKUP($A150,'Annex 2 EHV charges'!$D$11:$O$236,2,0))</f>
        <v>New Export 7</v>
      </c>
      <c r="C150" s="109" t="str">
        <f>IF($A150="","",VLOOKUP($A150,'Annex 2 EHV charges'!$D$11:$O$236,3,0))</f>
        <v>New Export 7</v>
      </c>
      <c r="D150" s="111" t="str">
        <f>IF($A150="","",VLOOKUP($A150,'Annex 2 EHV charges'!$D$11:$O$236,4,0))</f>
        <v>Bodwen</v>
      </c>
      <c r="E150" s="123" t="str">
        <f>IFERROR(IF(VLOOKUP($A150,'Annex 2 EHV charges'!$D$11:$O$236,9,FALSE)=0,"",VLOOKUP($A150,'Annex 2 EHV charges'!$D$11:$O$236,9,FALSE)),"")</f>
        <v/>
      </c>
      <c r="F150" s="124">
        <f>IFERROR(IF(VLOOKUP($A150,'Annex 2 EHV charges'!$D$11:$O$236,10,FALSE)=0,"",VLOOKUP($A150,'Annex 2 EHV charges'!$D$11:$O$236,10,FALSE)),"")</f>
        <v>572.91</v>
      </c>
      <c r="G150" s="125">
        <f>IFERROR(IF(VLOOKUP($A150,'Annex 2 EHV charges'!$D$11:$O$236,11,FALSE)=0,"",VLOOKUP($A150,'Annex 2 EHV charges'!$D$11:$O$236,11,FALSE)),"")</f>
        <v>0.06</v>
      </c>
      <c r="H150" s="125">
        <f>IFERROR(IF(VLOOKUP($A150,'Annex 2 EHV charges'!$D$11:$O$236,12,FALSE)=0,"",VLOOKUP($A150,'Annex 2 EHV charges'!$D$11:$O$236,12,FALSE)),"")</f>
        <v>0.06</v>
      </c>
    </row>
    <row r="151" spans="1:8" x14ac:dyDescent="0.2">
      <c r="A151" s="109" t="str">
        <f t="array" ref="A151">IFERROR(INDEX('Annex 2 EHV charges'!$D$11:$D$236, MATCH(0, IF(ISBLANK('Annex 2 EHV charges'!$D$11:$D$236),1, COUNTIF(A$10:$A150, 'Annex 2 EHV charges'!$D$11:$D$236)), 0)),"")</f>
        <v>New Export 8</v>
      </c>
      <c r="B151" s="111" t="str">
        <f>IF($A151="","",VLOOKUP($A151,'Annex 2 EHV charges'!$D$11:$O$236,2,0))</f>
        <v>New Export 8</v>
      </c>
      <c r="C151" s="109" t="str">
        <f>IF($A151="","",VLOOKUP($A151,'Annex 2 EHV charges'!$D$11:$O$236,3,0))</f>
        <v>New Export 8</v>
      </c>
      <c r="D151" s="111" t="str">
        <f>IF($A151="","",VLOOKUP($A151,'Annex 2 EHV charges'!$D$11:$O$236,4,0))</f>
        <v>Bowhay Farm</v>
      </c>
      <c r="E151" s="123" t="str">
        <f>IFERROR(IF(VLOOKUP($A151,'Annex 2 EHV charges'!$D$11:$O$236,9,FALSE)=0,"",VLOOKUP($A151,'Annex 2 EHV charges'!$D$11:$O$236,9,FALSE)),"")</f>
        <v/>
      </c>
      <c r="F151" s="124">
        <f>IFERROR(IF(VLOOKUP($A151,'Annex 2 EHV charges'!$D$11:$O$236,10,FALSE)=0,"",VLOOKUP($A151,'Annex 2 EHV charges'!$D$11:$O$236,10,FALSE)),"")</f>
        <v>651.72</v>
      </c>
      <c r="G151" s="125">
        <f>IFERROR(IF(VLOOKUP($A151,'Annex 2 EHV charges'!$D$11:$O$236,11,FALSE)=0,"",VLOOKUP($A151,'Annex 2 EHV charges'!$D$11:$O$236,11,FALSE)),"")</f>
        <v>0.06</v>
      </c>
      <c r="H151" s="125">
        <f>IFERROR(IF(VLOOKUP($A151,'Annex 2 EHV charges'!$D$11:$O$236,12,FALSE)=0,"",VLOOKUP($A151,'Annex 2 EHV charges'!$D$11:$O$236,12,FALSE)),"")</f>
        <v>0.06</v>
      </c>
    </row>
    <row r="152" spans="1:8" x14ac:dyDescent="0.2">
      <c r="A152" s="109" t="str">
        <f t="array" ref="A152">IFERROR(INDEX('Annex 2 EHV charges'!$D$11:$D$236, MATCH(0, IF(ISBLANK('Annex 2 EHV charges'!$D$11:$D$236),1, COUNTIF(A$10:$A151, 'Annex 2 EHV charges'!$D$11:$D$236)), 0)),"")</f>
        <v>New Export 9</v>
      </c>
      <c r="B152" s="111" t="str">
        <f>IF($A152="","",VLOOKUP($A152,'Annex 2 EHV charges'!$D$11:$O$236,2,0))</f>
        <v>New Export 9</v>
      </c>
      <c r="C152" s="109" t="str">
        <f>IF($A152="","",VLOOKUP($A152,'Annex 2 EHV charges'!$D$11:$O$236,3,0))</f>
        <v>New Export 9</v>
      </c>
      <c r="D152" s="111" t="str">
        <f>IF($A152="","",VLOOKUP($A152,'Annex 2 EHV charges'!$D$11:$O$236,4,0))</f>
        <v>Buckhayes Farm</v>
      </c>
      <c r="E152" s="123" t="str">
        <f>IFERROR(IF(VLOOKUP($A152,'Annex 2 EHV charges'!$D$11:$O$236,9,FALSE)=0,"",VLOOKUP($A152,'Annex 2 EHV charges'!$D$11:$O$236,9,FALSE)),"")</f>
        <v/>
      </c>
      <c r="F152" s="124">
        <f>IFERROR(IF(VLOOKUP($A152,'Annex 2 EHV charges'!$D$11:$O$236,10,FALSE)=0,"",VLOOKUP($A152,'Annex 2 EHV charges'!$D$11:$O$236,10,FALSE)),"")</f>
        <v>324.55</v>
      </c>
      <c r="G152" s="125">
        <f>IFERROR(IF(VLOOKUP($A152,'Annex 2 EHV charges'!$D$11:$O$236,11,FALSE)=0,"",VLOOKUP($A152,'Annex 2 EHV charges'!$D$11:$O$236,11,FALSE)),"")</f>
        <v>0.06</v>
      </c>
      <c r="H152" s="125">
        <f>IFERROR(IF(VLOOKUP($A152,'Annex 2 EHV charges'!$D$11:$O$236,12,FALSE)=0,"",VLOOKUP($A152,'Annex 2 EHV charges'!$D$11:$O$236,12,FALSE)),"")</f>
        <v>0.06</v>
      </c>
    </row>
    <row r="153" spans="1:8" x14ac:dyDescent="0.2">
      <c r="A153" s="109" t="str">
        <f t="array" ref="A153">IFERROR(INDEX('Annex 2 EHV charges'!$D$11:$D$236, MATCH(0, IF(ISBLANK('Annex 2 EHV charges'!$D$11:$D$236),1, COUNTIF(A$10:$A152, 'Annex 2 EHV charges'!$D$11:$D$236)), 0)),"")</f>
        <v>New Export 10</v>
      </c>
      <c r="B153" s="111" t="str">
        <f>IF($A153="","",VLOOKUP($A153,'Annex 2 EHV charges'!$D$11:$O$236,2,0))</f>
        <v>New Export 10</v>
      </c>
      <c r="C153" s="109" t="str">
        <f>IF($A153="","",VLOOKUP($A153,'Annex 2 EHV charges'!$D$11:$O$236,3,0))</f>
        <v>New Export 10</v>
      </c>
      <c r="D153" s="111" t="str">
        <f>IF($A153="","",VLOOKUP($A153,'Annex 2 EHV charges'!$D$11:$O$236,4,0))</f>
        <v>Burthy PV</v>
      </c>
      <c r="E153" s="123" t="str">
        <f>IFERROR(IF(VLOOKUP($A153,'Annex 2 EHV charges'!$D$11:$O$236,9,FALSE)=0,"",VLOOKUP($A153,'Annex 2 EHV charges'!$D$11:$O$236,9,FALSE)),"")</f>
        <v/>
      </c>
      <c r="F153" s="124">
        <f>IFERROR(IF(VLOOKUP($A153,'Annex 2 EHV charges'!$D$11:$O$236,10,FALSE)=0,"",VLOOKUP($A153,'Annex 2 EHV charges'!$D$11:$O$236,10,FALSE)),"")</f>
        <v>334.56</v>
      </c>
      <c r="G153" s="125">
        <f>IFERROR(IF(VLOOKUP($A153,'Annex 2 EHV charges'!$D$11:$O$236,11,FALSE)=0,"",VLOOKUP($A153,'Annex 2 EHV charges'!$D$11:$O$236,11,FALSE)),"")</f>
        <v>0.06</v>
      </c>
      <c r="H153" s="125">
        <f>IFERROR(IF(VLOOKUP($A153,'Annex 2 EHV charges'!$D$11:$O$236,12,FALSE)=0,"",VLOOKUP($A153,'Annex 2 EHV charges'!$D$11:$O$236,12,FALSE)),"")</f>
        <v>0.06</v>
      </c>
    </row>
    <row r="154" spans="1:8" x14ac:dyDescent="0.2">
      <c r="A154" s="109" t="str">
        <f t="array" ref="A154">IFERROR(INDEX('Annex 2 EHV charges'!$D$11:$D$236, MATCH(0, IF(ISBLANK('Annex 2 EHV charges'!$D$11:$D$236),1, COUNTIF(A$10:$A153, 'Annex 2 EHV charges'!$D$11:$D$236)), 0)),"")</f>
        <v>New Export 11</v>
      </c>
      <c r="B154" s="111" t="str">
        <f>IF($A154="","",VLOOKUP($A154,'Annex 2 EHV charges'!$D$11:$O$236,2,0))</f>
        <v>New Export 11</v>
      </c>
      <c r="C154" s="109" t="str">
        <f>IF($A154="","",VLOOKUP($A154,'Annex 2 EHV charges'!$D$11:$O$236,3,0))</f>
        <v>New Export 11</v>
      </c>
      <c r="D154" s="111" t="str">
        <f>IF($A154="","",VLOOKUP($A154,'Annex 2 EHV charges'!$D$11:$O$236,4,0))</f>
        <v>Butteriss Downs</v>
      </c>
      <c r="E154" s="123" t="str">
        <f>IFERROR(IF(VLOOKUP($A154,'Annex 2 EHV charges'!$D$11:$O$236,9,FALSE)=0,"",VLOOKUP($A154,'Annex 2 EHV charges'!$D$11:$O$236,9,FALSE)),"")</f>
        <v/>
      </c>
      <c r="F154" s="124">
        <f>IFERROR(IF(VLOOKUP($A154,'Annex 2 EHV charges'!$D$11:$O$236,10,FALSE)=0,"",VLOOKUP($A154,'Annex 2 EHV charges'!$D$11:$O$236,10,FALSE)),"")</f>
        <v>530.25</v>
      </c>
      <c r="G154" s="125">
        <f>IFERROR(IF(VLOOKUP($A154,'Annex 2 EHV charges'!$D$11:$O$236,11,FALSE)=0,"",VLOOKUP($A154,'Annex 2 EHV charges'!$D$11:$O$236,11,FALSE)),"")</f>
        <v>0.06</v>
      </c>
      <c r="H154" s="125">
        <f>IFERROR(IF(VLOOKUP($A154,'Annex 2 EHV charges'!$D$11:$O$236,12,FALSE)=0,"",VLOOKUP($A154,'Annex 2 EHV charges'!$D$11:$O$236,12,FALSE)),"")</f>
        <v>0.06</v>
      </c>
    </row>
    <row r="155" spans="1:8" x14ac:dyDescent="0.2">
      <c r="A155" s="109" t="str">
        <f t="array" ref="A155">IFERROR(INDEX('Annex 2 EHV charges'!$D$11:$D$236, MATCH(0, IF(ISBLANK('Annex 2 EHV charges'!$D$11:$D$236),1, COUNTIF(A$10:$A154, 'Annex 2 EHV charges'!$D$11:$D$236)), 0)),"")</f>
        <v>New Export 12</v>
      </c>
      <c r="B155" s="111" t="str">
        <f>IF($A155="","",VLOOKUP($A155,'Annex 2 EHV charges'!$D$11:$O$236,2,0))</f>
        <v>New Export 12</v>
      </c>
      <c r="C155" s="109" t="str">
        <f>IF($A155="","",VLOOKUP($A155,'Annex 2 EHV charges'!$D$11:$O$236,3,0))</f>
        <v>New Export 12</v>
      </c>
      <c r="D155" s="111" t="str">
        <f>IF($A155="","",VLOOKUP($A155,'Annex 2 EHV charges'!$D$11:$O$236,4,0))</f>
        <v>Canworthy PV</v>
      </c>
      <c r="E155" s="123" t="str">
        <f>IFERROR(IF(VLOOKUP($A155,'Annex 2 EHV charges'!$D$11:$O$236,9,FALSE)=0,"",VLOOKUP($A155,'Annex 2 EHV charges'!$D$11:$O$236,9,FALSE)),"")</f>
        <v/>
      </c>
      <c r="F155" s="124">
        <f>IFERROR(IF(VLOOKUP($A155,'Annex 2 EHV charges'!$D$11:$O$236,10,FALSE)=0,"",VLOOKUP($A155,'Annex 2 EHV charges'!$D$11:$O$236,10,FALSE)),"")</f>
        <v>393.43</v>
      </c>
      <c r="G155" s="125">
        <f>IFERROR(IF(VLOOKUP($A155,'Annex 2 EHV charges'!$D$11:$O$236,11,FALSE)=0,"",VLOOKUP($A155,'Annex 2 EHV charges'!$D$11:$O$236,11,FALSE)),"")</f>
        <v>0.06</v>
      </c>
      <c r="H155" s="125">
        <f>IFERROR(IF(VLOOKUP($A155,'Annex 2 EHV charges'!$D$11:$O$236,12,FALSE)=0,"",VLOOKUP($A155,'Annex 2 EHV charges'!$D$11:$O$236,12,FALSE)),"")</f>
        <v>0.06</v>
      </c>
    </row>
    <row r="156" spans="1:8" x14ac:dyDescent="0.2">
      <c r="A156" s="109" t="str">
        <f t="array" ref="A156">IFERROR(INDEX('Annex 2 EHV charges'!$D$11:$D$236, MATCH(0, IF(ISBLANK('Annex 2 EHV charges'!$D$11:$D$236),1, COUNTIF(A$10:$A155, 'Annex 2 EHV charges'!$D$11:$D$236)), 0)),"")</f>
        <v>New Export 13</v>
      </c>
      <c r="B156" s="111" t="str">
        <f>IF($A156="","",VLOOKUP($A156,'Annex 2 EHV charges'!$D$11:$O$236,2,0))</f>
        <v>New Export 13</v>
      </c>
      <c r="C156" s="109" t="str">
        <f>IF($A156="","",VLOOKUP($A156,'Annex 2 EHV charges'!$D$11:$O$236,3,0))</f>
        <v>New Export 13</v>
      </c>
      <c r="D156" s="111" t="str">
        <f>IF($A156="","",VLOOKUP($A156,'Annex 2 EHV charges'!$D$11:$O$236,4,0))</f>
        <v>Capelands Farm</v>
      </c>
      <c r="E156" s="123" t="str">
        <f>IFERROR(IF(VLOOKUP($A156,'Annex 2 EHV charges'!$D$11:$O$236,9,FALSE)=0,"",VLOOKUP($A156,'Annex 2 EHV charges'!$D$11:$O$236,9,FALSE)),"")</f>
        <v/>
      </c>
      <c r="F156" s="124">
        <f>IFERROR(IF(VLOOKUP($A156,'Annex 2 EHV charges'!$D$11:$O$236,10,FALSE)=0,"",VLOOKUP($A156,'Annex 2 EHV charges'!$D$11:$O$236,10,FALSE)),"")</f>
        <v>334.52</v>
      </c>
      <c r="G156" s="125">
        <f>IFERROR(IF(VLOOKUP($A156,'Annex 2 EHV charges'!$D$11:$O$236,11,FALSE)=0,"",VLOOKUP($A156,'Annex 2 EHV charges'!$D$11:$O$236,11,FALSE)),"")</f>
        <v>0.06</v>
      </c>
      <c r="H156" s="125">
        <f>IFERROR(IF(VLOOKUP($A156,'Annex 2 EHV charges'!$D$11:$O$236,12,FALSE)=0,"",VLOOKUP($A156,'Annex 2 EHV charges'!$D$11:$O$236,12,FALSE)),"")</f>
        <v>0.06</v>
      </c>
    </row>
    <row r="157" spans="1:8" x14ac:dyDescent="0.2">
      <c r="A157" s="109" t="str">
        <f t="array" ref="A157">IFERROR(INDEX('Annex 2 EHV charges'!$D$11:$D$236, MATCH(0, IF(ISBLANK('Annex 2 EHV charges'!$D$11:$D$236),1, COUNTIF(A$10:$A156, 'Annex 2 EHV charges'!$D$11:$D$236)), 0)),"")</f>
        <v>New Export 14</v>
      </c>
      <c r="B157" s="111" t="str">
        <f>IF($A157="","",VLOOKUP($A157,'Annex 2 EHV charges'!$D$11:$O$236,2,0))</f>
        <v>New Export 14</v>
      </c>
      <c r="C157" s="109" t="str">
        <f>IF($A157="","",VLOOKUP($A157,'Annex 2 EHV charges'!$D$11:$O$236,3,0))</f>
        <v>New Export 14</v>
      </c>
      <c r="D157" s="111" t="str">
        <f>IF($A157="","",VLOOKUP($A157,'Annex 2 EHV charges'!$D$11:$O$236,4,0))</f>
        <v>Carnemough Farm</v>
      </c>
      <c r="E157" s="123" t="str">
        <f>IFERROR(IF(VLOOKUP($A157,'Annex 2 EHV charges'!$D$11:$O$236,9,FALSE)=0,"",VLOOKUP($A157,'Annex 2 EHV charges'!$D$11:$O$236,9,FALSE)),"")</f>
        <v/>
      </c>
      <c r="F157" s="124">
        <f>IFERROR(IF(VLOOKUP($A157,'Annex 2 EHV charges'!$D$11:$O$236,10,FALSE)=0,"",VLOOKUP($A157,'Annex 2 EHV charges'!$D$11:$O$236,10,FALSE)),"")</f>
        <v>708.93</v>
      </c>
      <c r="G157" s="125">
        <f>IFERROR(IF(VLOOKUP($A157,'Annex 2 EHV charges'!$D$11:$O$236,11,FALSE)=0,"",VLOOKUP($A157,'Annex 2 EHV charges'!$D$11:$O$236,11,FALSE)),"")</f>
        <v>0.06</v>
      </c>
      <c r="H157" s="125">
        <f>IFERROR(IF(VLOOKUP($A157,'Annex 2 EHV charges'!$D$11:$O$236,12,FALSE)=0,"",VLOOKUP($A157,'Annex 2 EHV charges'!$D$11:$O$236,12,FALSE)),"")</f>
        <v>0.06</v>
      </c>
    </row>
    <row r="158" spans="1:8" x14ac:dyDescent="0.2">
      <c r="A158" s="109" t="str">
        <f t="array" ref="A158">IFERROR(INDEX('Annex 2 EHV charges'!$D$11:$D$236, MATCH(0, IF(ISBLANK('Annex 2 EHV charges'!$D$11:$D$236),1, COUNTIF(A$10:$A157, 'Annex 2 EHV charges'!$D$11:$D$236)), 0)),"")</f>
        <v>New Export 15</v>
      </c>
      <c r="B158" s="111" t="str">
        <f>IF($A158="","",VLOOKUP($A158,'Annex 2 EHV charges'!$D$11:$O$236,2,0))</f>
        <v>New Export 15</v>
      </c>
      <c r="C158" s="109" t="str">
        <f>IF($A158="","",VLOOKUP($A158,'Annex 2 EHV charges'!$D$11:$O$236,3,0))</f>
        <v>New Export 15</v>
      </c>
      <c r="D158" s="111" t="str">
        <f>IF($A158="","",VLOOKUP($A158,'Annex 2 EHV charges'!$D$11:$O$236,4,0))</f>
        <v>Cave Farm</v>
      </c>
      <c r="E158" s="123" t="str">
        <f>IFERROR(IF(VLOOKUP($A158,'Annex 2 EHV charges'!$D$11:$O$236,9,FALSE)=0,"",VLOOKUP($A158,'Annex 2 EHV charges'!$D$11:$O$236,9,FALSE)),"")</f>
        <v/>
      </c>
      <c r="F158" s="124">
        <f>IFERROR(IF(VLOOKUP($A158,'Annex 2 EHV charges'!$D$11:$O$236,10,FALSE)=0,"",VLOOKUP($A158,'Annex 2 EHV charges'!$D$11:$O$236,10,FALSE)),"")</f>
        <v>334.09</v>
      </c>
      <c r="G158" s="125">
        <f>IFERROR(IF(VLOOKUP($A158,'Annex 2 EHV charges'!$D$11:$O$236,11,FALSE)=0,"",VLOOKUP($A158,'Annex 2 EHV charges'!$D$11:$O$236,11,FALSE)),"")</f>
        <v>0.06</v>
      </c>
      <c r="H158" s="125">
        <f>IFERROR(IF(VLOOKUP($A158,'Annex 2 EHV charges'!$D$11:$O$236,12,FALSE)=0,"",VLOOKUP($A158,'Annex 2 EHV charges'!$D$11:$O$236,12,FALSE)),"")</f>
        <v>0.06</v>
      </c>
    </row>
    <row r="159" spans="1:8" x14ac:dyDescent="0.2">
      <c r="A159" s="109" t="str">
        <f t="array" ref="A159">IFERROR(INDEX('Annex 2 EHV charges'!$D$11:$D$236, MATCH(0, IF(ISBLANK('Annex 2 EHV charges'!$D$11:$D$236),1, COUNTIF(A$10:$A158, 'Annex 2 EHV charges'!$D$11:$D$236)), 0)),"")</f>
        <v>New Export 16</v>
      </c>
      <c r="B159" s="111" t="str">
        <f>IF($A159="","",VLOOKUP($A159,'Annex 2 EHV charges'!$D$11:$O$236,2,0))</f>
        <v>New Export 16</v>
      </c>
      <c r="C159" s="109" t="str">
        <f>IF($A159="","",VLOOKUP($A159,'Annex 2 EHV charges'!$D$11:$O$236,3,0))</f>
        <v>New Export 16</v>
      </c>
      <c r="D159" s="111" t="str">
        <f>IF($A159="","",VLOOKUP($A159,'Annex 2 EHV charges'!$D$11:$O$236,4,0))</f>
        <v>Coombeshead Farm</v>
      </c>
      <c r="E159" s="123" t="str">
        <f>IFERROR(IF(VLOOKUP($A159,'Annex 2 EHV charges'!$D$11:$O$236,9,FALSE)=0,"",VLOOKUP($A159,'Annex 2 EHV charges'!$D$11:$O$236,9,FALSE)),"")</f>
        <v/>
      </c>
      <c r="F159" s="124">
        <f>IFERROR(IF(VLOOKUP($A159,'Annex 2 EHV charges'!$D$11:$O$236,10,FALSE)=0,"",VLOOKUP($A159,'Annex 2 EHV charges'!$D$11:$O$236,10,FALSE)),"")</f>
        <v>354</v>
      </c>
      <c r="G159" s="125">
        <f>IFERROR(IF(VLOOKUP($A159,'Annex 2 EHV charges'!$D$11:$O$236,11,FALSE)=0,"",VLOOKUP($A159,'Annex 2 EHV charges'!$D$11:$O$236,11,FALSE)),"")</f>
        <v>0.06</v>
      </c>
      <c r="H159" s="125">
        <f>IFERROR(IF(VLOOKUP($A159,'Annex 2 EHV charges'!$D$11:$O$236,12,FALSE)=0,"",VLOOKUP($A159,'Annex 2 EHV charges'!$D$11:$O$236,12,FALSE)),"")</f>
        <v>0.06</v>
      </c>
    </row>
    <row r="160" spans="1:8" x14ac:dyDescent="0.2">
      <c r="A160" s="109" t="str">
        <f t="array" ref="A160">IFERROR(INDEX('Annex 2 EHV charges'!$D$11:$D$236, MATCH(0, IF(ISBLANK('Annex 2 EHV charges'!$D$11:$D$236),1, COUNTIF(A$10:$A159, 'Annex 2 EHV charges'!$D$11:$D$236)), 0)),"")</f>
        <v>New Export 17</v>
      </c>
      <c r="B160" s="111" t="str">
        <f>IF($A160="","",VLOOKUP($A160,'Annex 2 EHV charges'!$D$11:$O$236,2,0))</f>
        <v>New Export 17</v>
      </c>
      <c r="C160" s="109" t="str">
        <f>IF($A160="","",VLOOKUP($A160,'Annex 2 EHV charges'!$D$11:$O$236,3,0))</f>
        <v>New Export 17</v>
      </c>
      <c r="D160" s="111" t="str">
        <f>IF($A160="","",VLOOKUP($A160,'Annex 2 EHV charges'!$D$11:$O$236,4,0))</f>
        <v>Credacott (CEDAR)</v>
      </c>
      <c r="E160" s="123" t="str">
        <f>IFERROR(IF(VLOOKUP($A160,'Annex 2 EHV charges'!$D$11:$O$236,9,FALSE)=0,"",VLOOKUP($A160,'Annex 2 EHV charges'!$D$11:$O$236,9,FALSE)),"")</f>
        <v/>
      </c>
      <c r="F160" s="124">
        <f>IFERROR(IF(VLOOKUP($A160,'Annex 2 EHV charges'!$D$11:$O$236,10,FALSE)=0,"",VLOOKUP($A160,'Annex 2 EHV charges'!$D$11:$O$236,10,FALSE)),"")</f>
        <v>391.17</v>
      </c>
      <c r="G160" s="125">
        <f>IFERROR(IF(VLOOKUP($A160,'Annex 2 EHV charges'!$D$11:$O$236,11,FALSE)=0,"",VLOOKUP($A160,'Annex 2 EHV charges'!$D$11:$O$236,11,FALSE)),"")</f>
        <v>0.06</v>
      </c>
      <c r="H160" s="125">
        <f>IFERROR(IF(VLOOKUP($A160,'Annex 2 EHV charges'!$D$11:$O$236,12,FALSE)=0,"",VLOOKUP($A160,'Annex 2 EHV charges'!$D$11:$O$236,12,FALSE)),"")</f>
        <v>0.06</v>
      </c>
    </row>
    <row r="161" spans="1:8" x14ac:dyDescent="0.2">
      <c r="A161" s="109" t="str">
        <f t="array" ref="A161">IFERROR(INDEX('Annex 2 EHV charges'!$D$11:$D$236, MATCH(0, IF(ISBLANK('Annex 2 EHV charges'!$D$11:$D$236),1, COUNTIF(A$10:$A160, 'Annex 2 EHV charges'!$D$11:$D$236)), 0)),"")</f>
        <v>New Export 18</v>
      </c>
      <c r="B161" s="111" t="str">
        <f>IF($A161="","",VLOOKUP($A161,'Annex 2 EHV charges'!$D$11:$O$236,2,0))</f>
        <v>New Export 18</v>
      </c>
      <c r="C161" s="109" t="str">
        <f>IF($A161="","",VLOOKUP($A161,'Annex 2 EHV charges'!$D$11:$O$236,3,0))</f>
        <v>New Export 18</v>
      </c>
      <c r="D161" s="111" t="str">
        <f>IF($A161="","",VLOOKUP($A161,'Annex 2 EHV charges'!$D$11:$O$236,4,0))</f>
        <v>Denzell Downs WF</v>
      </c>
      <c r="E161" s="123" t="str">
        <f>IFERROR(IF(VLOOKUP($A161,'Annex 2 EHV charges'!$D$11:$O$236,9,FALSE)=0,"",VLOOKUP($A161,'Annex 2 EHV charges'!$D$11:$O$236,9,FALSE)),"")</f>
        <v/>
      </c>
      <c r="F161" s="124">
        <f>IFERROR(IF(VLOOKUP($A161,'Annex 2 EHV charges'!$D$11:$O$236,10,FALSE)=0,"",VLOOKUP($A161,'Annex 2 EHV charges'!$D$11:$O$236,10,FALSE)),"")</f>
        <v>2227.65</v>
      </c>
      <c r="G161" s="125">
        <f>IFERROR(IF(VLOOKUP($A161,'Annex 2 EHV charges'!$D$11:$O$236,11,FALSE)=0,"",VLOOKUP($A161,'Annex 2 EHV charges'!$D$11:$O$236,11,FALSE)),"")</f>
        <v>0.06</v>
      </c>
      <c r="H161" s="125">
        <f>IFERROR(IF(VLOOKUP($A161,'Annex 2 EHV charges'!$D$11:$O$236,12,FALSE)=0,"",VLOOKUP($A161,'Annex 2 EHV charges'!$D$11:$O$236,12,FALSE)),"")</f>
        <v>0.06</v>
      </c>
    </row>
    <row r="162" spans="1:8" x14ac:dyDescent="0.2">
      <c r="A162" s="109">
        <f t="array" ref="A162">IFERROR(INDEX('Annex 2 EHV charges'!$D$11:$D$236, MATCH(0, IF(ISBLANK('Annex 2 EHV charges'!$D$11:$D$236),1, COUNTIF(A$10:$A161, 'Annex 2 EHV charges'!$D$11:$D$236)), 0)),"")</f>
        <v>386</v>
      </c>
      <c r="B162" s="111">
        <f>IF($A162="","",VLOOKUP($A162,'Annex 2 EHV charges'!$D$11:$O$236,2,0))</f>
        <v>386</v>
      </c>
      <c r="C162" s="109" t="str">
        <f>IF($A162="","",VLOOKUP($A162,'Annex 2 EHV charges'!$D$11:$O$236,3,0))</f>
        <v>2200042329087</v>
      </c>
      <c r="D162" s="111" t="str">
        <f>IF($A162="","",VLOOKUP($A162,'Annex 2 EHV charges'!$D$11:$O$236,4,0))</f>
        <v>Dinder Farm</v>
      </c>
      <c r="E162" s="123" t="str">
        <f>IFERROR(IF(VLOOKUP($A162,'Annex 2 EHV charges'!$D$11:$O$236,9,FALSE)=0,"",VLOOKUP($A162,'Annex 2 EHV charges'!$D$11:$O$236,9,FALSE)),"")</f>
        <v/>
      </c>
      <c r="F162" s="124">
        <f>IFERROR(IF(VLOOKUP($A162,'Annex 2 EHV charges'!$D$11:$O$236,10,FALSE)=0,"",VLOOKUP($A162,'Annex 2 EHV charges'!$D$11:$O$236,10,FALSE)),"")</f>
        <v>327.88</v>
      </c>
      <c r="G162" s="125">
        <f>IFERROR(IF(VLOOKUP($A162,'Annex 2 EHV charges'!$D$11:$O$236,11,FALSE)=0,"",VLOOKUP($A162,'Annex 2 EHV charges'!$D$11:$O$236,11,FALSE)),"")</f>
        <v>0.06</v>
      </c>
      <c r="H162" s="125">
        <f>IFERROR(IF(VLOOKUP($A162,'Annex 2 EHV charges'!$D$11:$O$236,12,FALSE)=0,"",VLOOKUP($A162,'Annex 2 EHV charges'!$D$11:$O$236,12,FALSE)),"")</f>
        <v>0.06</v>
      </c>
    </row>
    <row r="163" spans="1:8" x14ac:dyDescent="0.2">
      <c r="A163" s="109" t="str">
        <f t="array" ref="A163">IFERROR(INDEX('Annex 2 EHV charges'!$D$11:$D$236, MATCH(0, IF(ISBLANK('Annex 2 EHV charges'!$D$11:$D$236),1, COUNTIF(A$10:$A162, 'Annex 2 EHV charges'!$D$11:$D$236)), 0)),"")</f>
        <v>New Export 20</v>
      </c>
      <c r="B163" s="111" t="str">
        <f>IF($A163="","",VLOOKUP($A163,'Annex 2 EHV charges'!$D$11:$O$236,2,0))</f>
        <v>New Export 20</v>
      </c>
      <c r="C163" s="109" t="str">
        <f>IF($A163="","",VLOOKUP($A163,'Annex 2 EHV charges'!$D$11:$O$236,3,0))</f>
        <v>New Export 20</v>
      </c>
      <c r="D163" s="111" t="str">
        <f>IF($A163="","",VLOOKUP($A163,'Annex 2 EHV charges'!$D$11:$O$236,4,0))</f>
        <v>Dunsland Cross WF</v>
      </c>
      <c r="E163" s="123" t="str">
        <f>IFERROR(IF(VLOOKUP($A163,'Annex 2 EHV charges'!$D$11:$O$236,9,FALSE)=0,"",VLOOKUP($A163,'Annex 2 EHV charges'!$D$11:$O$236,9,FALSE)),"")</f>
        <v/>
      </c>
      <c r="F163" s="124">
        <f>IFERROR(IF(VLOOKUP($A163,'Annex 2 EHV charges'!$D$11:$O$236,10,FALSE)=0,"",VLOOKUP($A163,'Annex 2 EHV charges'!$D$11:$O$236,10,FALSE)),"")</f>
        <v>314.2</v>
      </c>
      <c r="G163" s="125">
        <f>IFERROR(IF(VLOOKUP($A163,'Annex 2 EHV charges'!$D$11:$O$236,11,FALSE)=0,"",VLOOKUP($A163,'Annex 2 EHV charges'!$D$11:$O$236,11,FALSE)),"")</f>
        <v>0.06</v>
      </c>
      <c r="H163" s="125">
        <f>IFERROR(IF(VLOOKUP($A163,'Annex 2 EHV charges'!$D$11:$O$236,12,FALSE)=0,"",VLOOKUP($A163,'Annex 2 EHV charges'!$D$11:$O$236,12,FALSE)),"")</f>
        <v>0.06</v>
      </c>
    </row>
    <row r="164" spans="1:8" x14ac:dyDescent="0.2">
      <c r="A164" s="109" t="str">
        <f t="array" ref="A164">IFERROR(INDEX('Annex 2 EHV charges'!$D$11:$D$236, MATCH(0, IF(ISBLANK('Annex 2 EHV charges'!$D$11:$D$236),1, COUNTIF(A$10:$A163, 'Annex 2 EHV charges'!$D$11:$D$236)), 0)),"")</f>
        <v>New Export 21</v>
      </c>
      <c r="B164" s="111" t="str">
        <f>IF($A164="","",VLOOKUP($A164,'Annex 2 EHV charges'!$D$11:$O$236,2,0))</f>
        <v>New Export 21</v>
      </c>
      <c r="C164" s="109" t="str">
        <f>IF($A164="","",VLOOKUP($A164,'Annex 2 EHV charges'!$D$11:$O$236,3,0))</f>
        <v>New Export 21</v>
      </c>
      <c r="D164" s="111" t="str">
        <f>IF($A164="","",VLOOKUP($A164,'Annex 2 EHV charges'!$D$11:$O$236,4,0))</f>
        <v>East Youlstone 2 WF</v>
      </c>
      <c r="E164" s="123" t="str">
        <f>IFERROR(IF(VLOOKUP($A164,'Annex 2 EHV charges'!$D$11:$O$236,9,FALSE)=0,"",VLOOKUP($A164,'Annex 2 EHV charges'!$D$11:$O$236,9,FALSE)),"")</f>
        <v/>
      </c>
      <c r="F164" s="124">
        <f>IFERROR(IF(VLOOKUP($A164,'Annex 2 EHV charges'!$D$11:$O$236,10,FALSE)=0,"",VLOOKUP($A164,'Annex 2 EHV charges'!$D$11:$O$236,10,FALSE)),"")</f>
        <v>2316.87</v>
      </c>
      <c r="G164" s="125">
        <f>IFERROR(IF(VLOOKUP($A164,'Annex 2 EHV charges'!$D$11:$O$236,11,FALSE)=0,"",VLOOKUP($A164,'Annex 2 EHV charges'!$D$11:$O$236,11,FALSE)),"")</f>
        <v>0.06</v>
      </c>
      <c r="H164" s="125">
        <f>IFERROR(IF(VLOOKUP($A164,'Annex 2 EHV charges'!$D$11:$O$236,12,FALSE)=0,"",VLOOKUP($A164,'Annex 2 EHV charges'!$D$11:$O$236,12,FALSE)),"")</f>
        <v>0.06</v>
      </c>
    </row>
    <row r="165" spans="1:8" x14ac:dyDescent="0.2">
      <c r="A165" s="109" t="str">
        <f t="array" ref="A165">IFERROR(INDEX('Annex 2 EHV charges'!$D$11:$D$236, MATCH(0, IF(ISBLANK('Annex 2 EHV charges'!$D$11:$D$236),1, COUNTIF(A$10:$A164, 'Annex 2 EHV charges'!$D$11:$D$236)), 0)),"")</f>
        <v>New Export 22</v>
      </c>
      <c r="B165" s="111" t="str">
        <f>IF($A165="","",VLOOKUP($A165,'Annex 2 EHV charges'!$D$11:$O$236,2,0))</f>
        <v>New Export 22</v>
      </c>
      <c r="C165" s="109" t="str">
        <f>IF($A165="","",VLOOKUP($A165,'Annex 2 EHV charges'!$D$11:$O$236,3,0))</f>
        <v>New Export 22</v>
      </c>
      <c r="D165" s="111" t="str">
        <f>IF($A165="","",VLOOKUP($A165,'Annex 2 EHV charges'!$D$11:$O$236,4,0))</f>
        <v>East Youlstone PV</v>
      </c>
      <c r="E165" s="123" t="str">
        <f>IFERROR(IF(VLOOKUP($A165,'Annex 2 EHV charges'!$D$11:$O$236,9,FALSE)=0,"",VLOOKUP($A165,'Annex 2 EHV charges'!$D$11:$O$236,9,FALSE)),"")</f>
        <v/>
      </c>
      <c r="F165" s="124">
        <f>IFERROR(IF(VLOOKUP($A165,'Annex 2 EHV charges'!$D$11:$O$236,10,FALSE)=0,"",VLOOKUP($A165,'Annex 2 EHV charges'!$D$11:$O$236,10,FALSE)),"")</f>
        <v>1158.1400000000001</v>
      </c>
      <c r="G165" s="125">
        <f>IFERROR(IF(VLOOKUP($A165,'Annex 2 EHV charges'!$D$11:$O$236,11,FALSE)=0,"",VLOOKUP($A165,'Annex 2 EHV charges'!$D$11:$O$236,11,FALSE)),"")</f>
        <v>0.06</v>
      </c>
      <c r="H165" s="125">
        <f>IFERROR(IF(VLOOKUP($A165,'Annex 2 EHV charges'!$D$11:$O$236,12,FALSE)=0,"",VLOOKUP($A165,'Annex 2 EHV charges'!$D$11:$O$236,12,FALSE)),"")</f>
        <v>0.06</v>
      </c>
    </row>
    <row r="166" spans="1:8" x14ac:dyDescent="0.2">
      <c r="A166" s="109" t="str">
        <f t="array" ref="A166">IFERROR(INDEX('Annex 2 EHV charges'!$D$11:$D$236, MATCH(0, IF(ISBLANK('Annex 2 EHV charges'!$D$11:$D$236),1, COUNTIF(A$10:$A165, 'Annex 2 EHV charges'!$D$11:$D$236)), 0)),"")</f>
        <v>New Export 23</v>
      </c>
      <c r="B166" s="111" t="str">
        <f>IF($A166="","",VLOOKUP($A166,'Annex 2 EHV charges'!$D$11:$O$236,2,0))</f>
        <v>New Export 23</v>
      </c>
      <c r="C166" s="109" t="str">
        <f>IF($A166="","",VLOOKUP($A166,'Annex 2 EHV charges'!$D$11:$O$236,3,0))</f>
        <v>New Export 23</v>
      </c>
      <c r="D166" s="111" t="str">
        <f>IF($A166="","",VLOOKUP($A166,'Annex 2 EHV charges'!$D$11:$O$236,4,0))</f>
        <v>Four Burrows 2</v>
      </c>
      <c r="E166" s="123" t="str">
        <f>IFERROR(IF(VLOOKUP($A166,'Annex 2 EHV charges'!$D$11:$O$236,9,FALSE)=0,"",VLOOKUP($A166,'Annex 2 EHV charges'!$D$11:$O$236,9,FALSE)),"")</f>
        <v/>
      </c>
      <c r="F166" s="124">
        <f>IFERROR(IF(VLOOKUP($A166,'Annex 2 EHV charges'!$D$11:$O$236,10,FALSE)=0,"",VLOOKUP($A166,'Annex 2 EHV charges'!$D$11:$O$236,10,FALSE)),"")</f>
        <v>267.43</v>
      </c>
      <c r="G166" s="125">
        <f>IFERROR(IF(VLOOKUP($A166,'Annex 2 EHV charges'!$D$11:$O$236,11,FALSE)=0,"",VLOOKUP($A166,'Annex 2 EHV charges'!$D$11:$O$236,11,FALSE)),"")</f>
        <v>0.06</v>
      </c>
      <c r="H166" s="125">
        <f>IFERROR(IF(VLOOKUP($A166,'Annex 2 EHV charges'!$D$11:$O$236,12,FALSE)=0,"",VLOOKUP($A166,'Annex 2 EHV charges'!$D$11:$O$236,12,FALSE)),"")</f>
        <v>0.06</v>
      </c>
    </row>
    <row r="167" spans="1:8" x14ac:dyDescent="0.2">
      <c r="A167" s="109" t="str">
        <f t="array" ref="A167">IFERROR(INDEX('Annex 2 EHV charges'!$D$11:$D$236, MATCH(0, IF(ISBLANK('Annex 2 EHV charges'!$D$11:$D$236),1, COUNTIF(A$10:$A166, 'Annex 2 EHV charges'!$D$11:$D$236)), 0)),"")</f>
        <v>New Export 24</v>
      </c>
      <c r="B167" s="111" t="str">
        <f>IF($A167="","",VLOOKUP($A167,'Annex 2 EHV charges'!$D$11:$O$236,2,0))</f>
        <v>New Export 24</v>
      </c>
      <c r="C167" s="109" t="str">
        <f>IF($A167="","",VLOOKUP($A167,'Annex 2 EHV charges'!$D$11:$O$236,3,0))</f>
        <v>New Export 24</v>
      </c>
      <c r="D167" s="111" t="str">
        <f>IF($A167="","",VLOOKUP($A167,'Annex 2 EHV charges'!$D$11:$O$236,4,0))</f>
        <v>Galsworthy WF</v>
      </c>
      <c r="E167" s="123" t="str">
        <f>IFERROR(IF(VLOOKUP($A167,'Annex 2 EHV charges'!$D$11:$O$236,9,FALSE)=0,"",VLOOKUP($A167,'Annex 2 EHV charges'!$D$11:$O$236,9,FALSE)),"")</f>
        <v/>
      </c>
      <c r="F167" s="124">
        <f>IFERROR(IF(VLOOKUP($A167,'Annex 2 EHV charges'!$D$11:$O$236,10,FALSE)=0,"",VLOOKUP($A167,'Annex 2 EHV charges'!$D$11:$O$236,10,FALSE)),"")</f>
        <v>355.37</v>
      </c>
      <c r="G167" s="125">
        <f>IFERROR(IF(VLOOKUP($A167,'Annex 2 EHV charges'!$D$11:$O$236,11,FALSE)=0,"",VLOOKUP($A167,'Annex 2 EHV charges'!$D$11:$O$236,11,FALSE)),"")</f>
        <v>0.06</v>
      </c>
      <c r="H167" s="125">
        <f>IFERROR(IF(VLOOKUP($A167,'Annex 2 EHV charges'!$D$11:$O$236,12,FALSE)=0,"",VLOOKUP($A167,'Annex 2 EHV charges'!$D$11:$O$236,12,FALSE)),"")</f>
        <v>0.06</v>
      </c>
    </row>
    <row r="168" spans="1:8" x14ac:dyDescent="0.2">
      <c r="A168" s="109" t="str">
        <f t="array" ref="A168">IFERROR(INDEX('Annex 2 EHV charges'!$D$11:$D$236, MATCH(0, IF(ISBLANK('Annex 2 EHV charges'!$D$11:$D$236),1, COUNTIF(A$10:$A167, 'Annex 2 EHV charges'!$D$11:$D$236)), 0)),"")</f>
        <v>New Export 25</v>
      </c>
      <c r="B168" s="111" t="str">
        <f>IF($A168="","",VLOOKUP($A168,'Annex 2 EHV charges'!$D$11:$O$236,2,0))</f>
        <v>New Export 25</v>
      </c>
      <c r="C168" s="109" t="str">
        <f>IF($A168="","",VLOOKUP($A168,'Annex 2 EHV charges'!$D$11:$O$236,3,0))</f>
        <v>New Export 25</v>
      </c>
      <c r="D168" s="111" t="str">
        <f>IF($A168="","",VLOOKUP($A168,'Annex 2 EHV charges'!$D$11:$O$236,4,0))</f>
        <v>Garleys Wood</v>
      </c>
      <c r="E168" s="123" t="str">
        <f>IFERROR(IF(VLOOKUP($A168,'Annex 2 EHV charges'!$D$11:$O$236,9,FALSE)=0,"",VLOOKUP($A168,'Annex 2 EHV charges'!$D$11:$O$236,9,FALSE)),"")</f>
        <v/>
      </c>
      <c r="F168" s="124">
        <f>IFERROR(IF(VLOOKUP($A168,'Annex 2 EHV charges'!$D$11:$O$236,10,FALSE)=0,"",VLOOKUP($A168,'Annex 2 EHV charges'!$D$11:$O$236,10,FALSE)),"")</f>
        <v>580.74</v>
      </c>
      <c r="G168" s="125">
        <f>IFERROR(IF(VLOOKUP($A168,'Annex 2 EHV charges'!$D$11:$O$236,11,FALSE)=0,"",VLOOKUP($A168,'Annex 2 EHV charges'!$D$11:$O$236,11,FALSE)),"")</f>
        <v>0.06</v>
      </c>
      <c r="H168" s="125">
        <f>IFERROR(IF(VLOOKUP($A168,'Annex 2 EHV charges'!$D$11:$O$236,12,FALSE)=0,"",VLOOKUP($A168,'Annex 2 EHV charges'!$D$11:$O$236,12,FALSE)),"")</f>
        <v>0.06</v>
      </c>
    </row>
    <row r="169" spans="1:8" x14ac:dyDescent="0.2">
      <c r="A169" s="109" t="str">
        <f t="array" ref="A169">IFERROR(INDEX('Annex 2 EHV charges'!$D$11:$D$236, MATCH(0, IF(ISBLANK('Annex 2 EHV charges'!$D$11:$D$236),1, COUNTIF(A$10:$A168, 'Annex 2 EHV charges'!$D$11:$D$236)), 0)),"")</f>
        <v>New Export 26</v>
      </c>
      <c r="B169" s="111" t="str">
        <f>IF($A169="","",VLOOKUP($A169,'Annex 2 EHV charges'!$D$11:$O$236,2,0))</f>
        <v>New Export 26</v>
      </c>
      <c r="C169" s="109" t="str">
        <f>IF($A169="","",VLOOKUP($A169,'Annex 2 EHV charges'!$D$11:$O$236,3,0))</f>
        <v>New Export 26</v>
      </c>
      <c r="D169" s="111" t="str">
        <f>IF($A169="","",VLOOKUP($A169,'Annex 2 EHV charges'!$D$11:$O$236,4,0))</f>
        <v>Garvinack</v>
      </c>
      <c r="E169" s="123" t="str">
        <f>IFERROR(IF(VLOOKUP($A169,'Annex 2 EHV charges'!$D$11:$O$236,9,FALSE)=0,"",VLOOKUP($A169,'Annex 2 EHV charges'!$D$11:$O$236,9,FALSE)),"")</f>
        <v/>
      </c>
      <c r="F169" s="124">
        <f>IFERROR(IF(VLOOKUP($A169,'Annex 2 EHV charges'!$D$11:$O$236,10,FALSE)=0,"",VLOOKUP($A169,'Annex 2 EHV charges'!$D$11:$O$236,10,FALSE)),"")</f>
        <v>450.35</v>
      </c>
      <c r="G169" s="125">
        <f>IFERROR(IF(VLOOKUP($A169,'Annex 2 EHV charges'!$D$11:$O$236,11,FALSE)=0,"",VLOOKUP($A169,'Annex 2 EHV charges'!$D$11:$O$236,11,FALSE)),"")</f>
        <v>0.06</v>
      </c>
      <c r="H169" s="125">
        <f>IFERROR(IF(VLOOKUP($A169,'Annex 2 EHV charges'!$D$11:$O$236,12,FALSE)=0,"",VLOOKUP($A169,'Annex 2 EHV charges'!$D$11:$O$236,12,FALSE)),"")</f>
        <v>0.06</v>
      </c>
    </row>
    <row r="170" spans="1:8" x14ac:dyDescent="0.2">
      <c r="A170" s="109" t="str">
        <f t="array" ref="A170">IFERROR(INDEX('Annex 2 EHV charges'!$D$11:$D$236, MATCH(0, IF(ISBLANK('Annex 2 EHV charges'!$D$11:$D$236),1, COUNTIF(A$10:$A169, 'Annex 2 EHV charges'!$D$11:$D$236)), 0)),"")</f>
        <v>New Export 27</v>
      </c>
      <c r="B170" s="111" t="str">
        <f>IF($A170="","",VLOOKUP($A170,'Annex 2 EHV charges'!$D$11:$O$236,2,0))</f>
        <v>New Export 27</v>
      </c>
      <c r="C170" s="109" t="str">
        <f>IF($A170="","",VLOOKUP($A170,'Annex 2 EHV charges'!$D$11:$O$236,3,0))</f>
        <v>New Export 27</v>
      </c>
      <c r="D170" s="111" t="str">
        <f>IF($A170="","",VLOOKUP($A170,'Annex 2 EHV charges'!$D$11:$O$236,4,0))</f>
        <v>Gratton Copse</v>
      </c>
      <c r="E170" s="123" t="str">
        <f>IFERROR(IF(VLOOKUP($A170,'Annex 2 EHV charges'!$D$11:$O$236,9,FALSE)=0,"",VLOOKUP($A170,'Annex 2 EHV charges'!$D$11:$O$236,9,FALSE)),"")</f>
        <v/>
      </c>
      <c r="F170" s="124">
        <f>IFERROR(IF(VLOOKUP($A170,'Annex 2 EHV charges'!$D$11:$O$236,10,FALSE)=0,"",VLOOKUP($A170,'Annex 2 EHV charges'!$D$11:$O$236,10,FALSE)),"")</f>
        <v>347.19</v>
      </c>
      <c r="G170" s="125">
        <f>IFERROR(IF(VLOOKUP($A170,'Annex 2 EHV charges'!$D$11:$O$236,11,FALSE)=0,"",VLOOKUP($A170,'Annex 2 EHV charges'!$D$11:$O$236,11,FALSE)),"")</f>
        <v>0.06</v>
      </c>
      <c r="H170" s="125">
        <f>IFERROR(IF(VLOOKUP($A170,'Annex 2 EHV charges'!$D$11:$O$236,12,FALSE)=0,"",VLOOKUP($A170,'Annex 2 EHV charges'!$D$11:$O$236,12,FALSE)),"")</f>
        <v>0.06</v>
      </c>
    </row>
    <row r="171" spans="1:8" x14ac:dyDescent="0.2">
      <c r="A171" s="109" t="str">
        <f t="array" ref="A171">IFERROR(INDEX('Annex 2 EHV charges'!$D$11:$D$236, MATCH(0, IF(ISBLANK('Annex 2 EHV charges'!$D$11:$D$236),1, COUNTIF(A$10:$A170, 'Annex 2 EHV charges'!$D$11:$D$236)), 0)),"")</f>
        <v>New Export 28</v>
      </c>
      <c r="B171" s="111" t="str">
        <f>IF($A171="","",VLOOKUP($A171,'Annex 2 EHV charges'!$D$11:$O$236,2,0))</f>
        <v>New Export 28</v>
      </c>
      <c r="C171" s="109" t="str">
        <f>IF($A171="","",VLOOKUP($A171,'Annex 2 EHV charges'!$D$11:$O$236,3,0))</f>
        <v>New Export 28</v>
      </c>
      <c r="D171" s="111" t="str">
        <f>IF($A171="","",VLOOKUP($A171,'Annex 2 EHV charges'!$D$11:$O$236,4,0))</f>
        <v>Great Curham PV</v>
      </c>
      <c r="E171" s="123" t="str">
        <f>IFERROR(IF(VLOOKUP($A171,'Annex 2 EHV charges'!$D$11:$O$236,9,FALSE)=0,"",VLOOKUP($A171,'Annex 2 EHV charges'!$D$11:$O$236,9,FALSE)),"")</f>
        <v/>
      </c>
      <c r="F171" s="124">
        <f>IFERROR(IF(VLOOKUP($A171,'Annex 2 EHV charges'!$D$11:$O$236,10,FALSE)=0,"",VLOOKUP($A171,'Annex 2 EHV charges'!$D$11:$O$236,10,FALSE)),"")</f>
        <v>351.33</v>
      </c>
      <c r="G171" s="125">
        <f>IFERROR(IF(VLOOKUP($A171,'Annex 2 EHV charges'!$D$11:$O$236,11,FALSE)=0,"",VLOOKUP($A171,'Annex 2 EHV charges'!$D$11:$O$236,11,FALSE)),"")</f>
        <v>0.06</v>
      </c>
      <c r="H171" s="125">
        <f>IFERROR(IF(VLOOKUP($A171,'Annex 2 EHV charges'!$D$11:$O$236,12,FALSE)=0,"",VLOOKUP($A171,'Annex 2 EHV charges'!$D$11:$O$236,12,FALSE)),"")</f>
        <v>0.06</v>
      </c>
    </row>
    <row r="172" spans="1:8" x14ac:dyDescent="0.2">
      <c r="A172" s="109" t="str">
        <f t="array" ref="A172">IFERROR(INDEX('Annex 2 EHV charges'!$D$11:$D$236, MATCH(0, IF(ISBLANK('Annex 2 EHV charges'!$D$11:$D$236),1, COUNTIF(A$10:$A171, 'Annex 2 EHV charges'!$D$11:$D$236)), 0)),"")</f>
        <v>New Export 29</v>
      </c>
      <c r="B172" s="111" t="str">
        <f>IF($A172="","",VLOOKUP($A172,'Annex 2 EHV charges'!$D$11:$O$236,2,0))</f>
        <v>New Export 29</v>
      </c>
      <c r="C172" s="109" t="str">
        <f>IF($A172="","",VLOOKUP($A172,'Annex 2 EHV charges'!$D$11:$O$236,3,0))</f>
        <v>New Export 29</v>
      </c>
      <c r="D172" s="111" t="str">
        <f>IF($A172="","",VLOOKUP($A172,'Annex 2 EHV charges'!$D$11:$O$236,4,0))</f>
        <v>Halwell Airfield</v>
      </c>
      <c r="E172" s="123" t="str">
        <f>IFERROR(IF(VLOOKUP($A172,'Annex 2 EHV charges'!$D$11:$O$236,9,FALSE)=0,"",VLOOKUP($A172,'Annex 2 EHV charges'!$D$11:$O$236,9,FALSE)),"")</f>
        <v/>
      </c>
      <c r="F172" s="124">
        <f>IFERROR(IF(VLOOKUP($A172,'Annex 2 EHV charges'!$D$11:$O$236,10,FALSE)=0,"",VLOOKUP($A172,'Annex 2 EHV charges'!$D$11:$O$236,10,FALSE)),"")</f>
        <v>524.74</v>
      </c>
      <c r="G172" s="125">
        <f>IFERROR(IF(VLOOKUP($A172,'Annex 2 EHV charges'!$D$11:$O$236,11,FALSE)=0,"",VLOOKUP($A172,'Annex 2 EHV charges'!$D$11:$O$236,11,FALSE)),"")</f>
        <v>0.06</v>
      </c>
      <c r="H172" s="125">
        <f>IFERROR(IF(VLOOKUP($A172,'Annex 2 EHV charges'!$D$11:$O$236,12,FALSE)=0,"",VLOOKUP($A172,'Annex 2 EHV charges'!$D$11:$O$236,12,FALSE)),"")</f>
        <v>0.06</v>
      </c>
    </row>
    <row r="173" spans="1:8" x14ac:dyDescent="0.2">
      <c r="A173" s="109" t="str">
        <f t="array" ref="A173">IFERROR(INDEX('Annex 2 EHV charges'!$D$11:$D$236, MATCH(0, IF(ISBLANK('Annex 2 EHV charges'!$D$11:$D$236),1, COUNTIF(A$10:$A172, 'Annex 2 EHV charges'!$D$11:$D$236)), 0)),"")</f>
        <v>New Export 30</v>
      </c>
      <c r="B173" s="111" t="str">
        <f>IF($A173="","",VLOOKUP($A173,'Annex 2 EHV charges'!$D$11:$O$236,2,0))</f>
        <v>New Export 30</v>
      </c>
      <c r="C173" s="109" t="str">
        <f>IF($A173="","",VLOOKUP($A173,'Annex 2 EHV charges'!$D$11:$O$236,3,0))</f>
        <v>New Export 30</v>
      </c>
      <c r="D173" s="111" t="str">
        <f>IF($A173="","",VLOOKUP($A173,'Annex 2 EHV charges'!$D$11:$O$236,4,0))</f>
        <v>Iwood Lane</v>
      </c>
      <c r="E173" s="123" t="str">
        <f>IFERROR(IF(VLOOKUP($A173,'Annex 2 EHV charges'!$D$11:$O$236,9,FALSE)=0,"",VLOOKUP($A173,'Annex 2 EHV charges'!$D$11:$O$236,9,FALSE)),"")</f>
        <v/>
      </c>
      <c r="F173" s="124">
        <f>IFERROR(IF(VLOOKUP($A173,'Annex 2 EHV charges'!$D$11:$O$236,10,FALSE)=0,"",VLOOKUP($A173,'Annex 2 EHV charges'!$D$11:$O$236,10,FALSE)),"")</f>
        <v>334.29</v>
      </c>
      <c r="G173" s="125">
        <f>IFERROR(IF(VLOOKUP($A173,'Annex 2 EHV charges'!$D$11:$O$236,11,FALSE)=0,"",VLOOKUP($A173,'Annex 2 EHV charges'!$D$11:$O$236,11,FALSE)),"")</f>
        <v>0.06</v>
      </c>
      <c r="H173" s="125">
        <f>IFERROR(IF(VLOOKUP($A173,'Annex 2 EHV charges'!$D$11:$O$236,12,FALSE)=0,"",VLOOKUP($A173,'Annex 2 EHV charges'!$D$11:$O$236,12,FALSE)),"")</f>
        <v>0.06</v>
      </c>
    </row>
    <row r="174" spans="1:8" x14ac:dyDescent="0.2">
      <c r="A174" s="109" t="str">
        <f t="array" ref="A174">IFERROR(INDEX('Annex 2 EHV charges'!$D$11:$D$236, MATCH(0, IF(ISBLANK('Annex 2 EHV charges'!$D$11:$D$236),1, COUNTIF(A$10:$A173, 'Annex 2 EHV charges'!$D$11:$D$236)), 0)),"")</f>
        <v>New Export 31</v>
      </c>
      <c r="B174" s="111" t="str">
        <f>IF($A174="","",VLOOKUP($A174,'Annex 2 EHV charges'!$D$11:$O$236,2,0))</f>
        <v>New Export 31</v>
      </c>
      <c r="C174" s="109" t="str">
        <f>IF($A174="","",VLOOKUP($A174,'Annex 2 EHV charges'!$D$11:$O$236,3,0))</f>
        <v>New Export 31</v>
      </c>
      <c r="D174" s="111" t="str">
        <f>IF($A174="","",VLOOKUP($A174,'Annex 2 EHV charges'!$D$11:$O$236,4,0))</f>
        <v>Keens Farm PV</v>
      </c>
      <c r="E174" s="123" t="str">
        <f>IFERROR(IF(VLOOKUP($A174,'Annex 2 EHV charges'!$D$11:$O$236,9,FALSE)=0,"",VLOOKUP($A174,'Annex 2 EHV charges'!$D$11:$O$236,9,FALSE)),"")</f>
        <v/>
      </c>
      <c r="F174" s="124">
        <f>IFERROR(IF(VLOOKUP($A174,'Annex 2 EHV charges'!$D$11:$O$236,10,FALSE)=0,"",VLOOKUP($A174,'Annex 2 EHV charges'!$D$11:$O$236,10,FALSE)),"")</f>
        <v>334.37</v>
      </c>
      <c r="G174" s="125">
        <f>IFERROR(IF(VLOOKUP($A174,'Annex 2 EHV charges'!$D$11:$O$236,11,FALSE)=0,"",VLOOKUP($A174,'Annex 2 EHV charges'!$D$11:$O$236,11,FALSE)),"")</f>
        <v>0.06</v>
      </c>
      <c r="H174" s="125">
        <f>IFERROR(IF(VLOOKUP($A174,'Annex 2 EHV charges'!$D$11:$O$236,12,FALSE)=0,"",VLOOKUP($A174,'Annex 2 EHV charges'!$D$11:$O$236,12,FALSE)),"")</f>
        <v>0.06</v>
      </c>
    </row>
    <row r="175" spans="1:8" x14ac:dyDescent="0.2">
      <c r="A175" s="109">
        <f t="array" ref="A175">IFERROR(INDEX('Annex 2 EHV charges'!$D$11:$D$236, MATCH(0, IF(ISBLANK('Annex 2 EHV charges'!$D$11:$D$236),1, COUNTIF(A$10:$A174, 'Annex 2 EHV charges'!$D$11:$D$236)), 0)),"")</f>
        <v>389</v>
      </c>
      <c r="B175" s="111">
        <f>IF($A175="","",VLOOKUP($A175,'Annex 2 EHV charges'!$D$11:$O$236,2,0))</f>
        <v>389</v>
      </c>
      <c r="C175" s="109" t="str">
        <f>IF($A175="","",VLOOKUP($A175,'Annex 2 EHV charges'!$D$11:$O$236,3,0))</f>
        <v>2200042333687</v>
      </c>
      <c r="D175" s="111" t="str">
        <f>IF($A175="","",VLOOKUP($A175,'Annex 2 EHV charges'!$D$11:$O$236,4,0))</f>
        <v>Kerriers</v>
      </c>
      <c r="E175" s="123" t="str">
        <f>IFERROR(IF(VLOOKUP($A175,'Annex 2 EHV charges'!$D$11:$O$236,9,FALSE)=0,"",VLOOKUP($A175,'Annex 2 EHV charges'!$D$11:$O$236,9,FALSE)),"")</f>
        <v/>
      </c>
      <c r="F175" s="124">
        <f>IFERROR(IF(VLOOKUP($A175,'Annex 2 EHV charges'!$D$11:$O$236,10,FALSE)=0,"",VLOOKUP($A175,'Annex 2 EHV charges'!$D$11:$O$236,10,FALSE)),"")</f>
        <v>2097.9699999999998</v>
      </c>
      <c r="G175" s="125">
        <f>IFERROR(IF(VLOOKUP($A175,'Annex 2 EHV charges'!$D$11:$O$236,11,FALSE)=0,"",VLOOKUP($A175,'Annex 2 EHV charges'!$D$11:$O$236,11,FALSE)),"")</f>
        <v>0.06</v>
      </c>
      <c r="H175" s="125">
        <f>IFERROR(IF(VLOOKUP($A175,'Annex 2 EHV charges'!$D$11:$O$236,12,FALSE)=0,"",VLOOKUP($A175,'Annex 2 EHV charges'!$D$11:$O$236,12,FALSE)),"")</f>
        <v>0.06</v>
      </c>
    </row>
    <row r="176" spans="1:8" x14ac:dyDescent="0.2">
      <c r="A176" s="109" t="str">
        <f t="array" ref="A176">IFERROR(INDEX('Annex 2 EHV charges'!$D$11:$D$236, MATCH(0, IF(ISBLANK('Annex 2 EHV charges'!$D$11:$D$236),1, COUNTIF(A$10:$A175, 'Annex 2 EHV charges'!$D$11:$D$236)), 0)),"")</f>
        <v>New Export 33</v>
      </c>
      <c r="B176" s="111" t="str">
        <f>IF($A176="","",VLOOKUP($A176,'Annex 2 EHV charges'!$D$11:$O$236,2,0))</f>
        <v>New Export 33</v>
      </c>
      <c r="C176" s="109" t="str">
        <f>IF($A176="","",VLOOKUP($A176,'Annex 2 EHV charges'!$D$11:$O$236,3,0))</f>
        <v>New Export 33</v>
      </c>
      <c r="D176" s="111" t="str">
        <f>IF($A176="","",VLOOKUP($A176,'Annex 2 EHV charges'!$D$11:$O$236,4,0))</f>
        <v>Kessel</v>
      </c>
      <c r="E176" s="123" t="str">
        <f>IFERROR(IF(VLOOKUP($A176,'Annex 2 EHV charges'!$D$11:$O$236,9,FALSE)=0,"",VLOOKUP($A176,'Annex 2 EHV charges'!$D$11:$O$236,9,FALSE)),"")</f>
        <v/>
      </c>
      <c r="F176" s="124">
        <f>IFERROR(IF(VLOOKUP($A176,'Annex 2 EHV charges'!$D$11:$O$236,10,FALSE)=0,"",VLOOKUP($A176,'Annex 2 EHV charges'!$D$11:$O$236,10,FALSE)),"")</f>
        <v>346.72</v>
      </c>
      <c r="G176" s="125">
        <f>IFERROR(IF(VLOOKUP($A176,'Annex 2 EHV charges'!$D$11:$O$236,11,FALSE)=0,"",VLOOKUP($A176,'Annex 2 EHV charges'!$D$11:$O$236,11,FALSE)),"")</f>
        <v>0.06</v>
      </c>
      <c r="H176" s="125">
        <f>IFERROR(IF(VLOOKUP($A176,'Annex 2 EHV charges'!$D$11:$O$236,12,FALSE)=0,"",VLOOKUP($A176,'Annex 2 EHV charges'!$D$11:$O$236,12,FALSE)),"")</f>
        <v>0.06</v>
      </c>
    </row>
    <row r="177" spans="1:8" x14ac:dyDescent="0.2">
      <c r="A177" s="109" t="str">
        <f t="array" ref="A177">IFERROR(INDEX('Annex 2 EHV charges'!$D$11:$D$236, MATCH(0, IF(ISBLANK('Annex 2 EHV charges'!$D$11:$D$236),1, COUNTIF(A$10:$A176, 'Annex 2 EHV charges'!$D$11:$D$236)), 0)),"")</f>
        <v>New Export 34</v>
      </c>
      <c r="B177" s="111" t="str">
        <f>IF($A177="","",VLOOKUP($A177,'Annex 2 EHV charges'!$D$11:$O$236,2,0))</f>
        <v>New Export 34</v>
      </c>
      <c r="C177" s="109" t="str">
        <f>IF($A177="","",VLOOKUP($A177,'Annex 2 EHV charges'!$D$11:$O$236,3,0))</f>
        <v>New Export 34</v>
      </c>
      <c r="D177" s="111" t="str">
        <f>IF($A177="","",VLOOKUP($A177,'Annex 2 EHV charges'!$D$11:$O$236,4,0))</f>
        <v>Killarney Springs</v>
      </c>
      <c r="E177" s="123" t="str">
        <f>IFERROR(IF(VLOOKUP($A177,'Annex 2 EHV charges'!$D$11:$O$236,9,FALSE)=0,"",VLOOKUP($A177,'Annex 2 EHV charges'!$D$11:$O$236,9,FALSE)),"")</f>
        <v/>
      </c>
      <c r="F177" s="124">
        <f>IFERROR(IF(VLOOKUP($A177,'Annex 2 EHV charges'!$D$11:$O$236,10,FALSE)=0,"",VLOOKUP($A177,'Annex 2 EHV charges'!$D$11:$O$236,10,FALSE)),"")</f>
        <v>1891.39</v>
      </c>
      <c r="G177" s="125">
        <f>IFERROR(IF(VLOOKUP($A177,'Annex 2 EHV charges'!$D$11:$O$236,11,FALSE)=0,"",VLOOKUP($A177,'Annex 2 EHV charges'!$D$11:$O$236,11,FALSE)),"")</f>
        <v>0.06</v>
      </c>
      <c r="H177" s="125">
        <f>IFERROR(IF(VLOOKUP($A177,'Annex 2 EHV charges'!$D$11:$O$236,12,FALSE)=0,"",VLOOKUP($A177,'Annex 2 EHV charges'!$D$11:$O$236,12,FALSE)),"")</f>
        <v>0.06</v>
      </c>
    </row>
    <row r="178" spans="1:8" x14ac:dyDescent="0.2">
      <c r="A178" s="109">
        <f t="array" ref="A178">IFERROR(INDEX('Annex 2 EHV charges'!$D$11:$D$236, MATCH(0, IF(ISBLANK('Annex 2 EHV charges'!$D$11:$D$236),1, COUNTIF(A$10:$A177, 'Annex 2 EHV charges'!$D$11:$D$236)), 0)),"")</f>
        <v>387</v>
      </c>
      <c r="B178" s="111">
        <f>IF($A178="","",VLOOKUP($A178,'Annex 2 EHV charges'!$D$11:$O$236,2,0))</f>
        <v>387</v>
      </c>
      <c r="C178" s="109" t="str">
        <f>IF($A178="","",VLOOKUP($A178,'Annex 2 EHV charges'!$D$11:$O$236,3,0))</f>
        <v>2200042329040</v>
      </c>
      <c r="D178" s="111" t="str">
        <f>IF($A178="","",VLOOKUP($A178,'Annex 2 EHV charges'!$D$11:$O$236,4,0))</f>
        <v>Kilmersdon Estate</v>
      </c>
      <c r="E178" s="123" t="str">
        <f>IFERROR(IF(VLOOKUP($A178,'Annex 2 EHV charges'!$D$11:$O$236,9,FALSE)=0,"",VLOOKUP($A178,'Annex 2 EHV charges'!$D$11:$O$236,9,FALSE)),"")</f>
        <v/>
      </c>
      <c r="F178" s="124">
        <f>IFERROR(IF(VLOOKUP($A178,'Annex 2 EHV charges'!$D$11:$O$236,10,FALSE)=0,"",VLOOKUP($A178,'Annex 2 EHV charges'!$D$11:$O$236,10,FALSE)),"")</f>
        <v>363.52</v>
      </c>
      <c r="G178" s="125">
        <f>IFERROR(IF(VLOOKUP($A178,'Annex 2 EHV charges'!$D$11:$O$236,11,FALSE)=0,"",VLOOKUP($A178,'Annex 2 EHV charges'!$D$11:$O$236,11,FALSE)),"")</f>
        <v>0.06</v>
      </c>
      <c r="H178" s="125">
        <f>IFERROR(IF(VLOOKUP($A178,'Annex 2 EHV charges'!$D$11:$O$236,12,FALSE)=0,"",VLOOKUP($A178,'Annex 2 EHV charges'!$D$11:$O$236,12,FALSE)),"")</f>
        <v>0.06</v>
      </c>
    </row>
    <row r="179" spans="1:8" x14ac:dyDescent="0.2">
      <c r="A179" s="109" t="str">
        <f t="array" ref="A179">IFERROR(INDEX('Annex 2 EHV charges'!$D$11:$D$236, MATCH(0, IF(ISBLANK('Annex 2 EHV charges'!$D$11:$D$236),1, COUNTIF(A$10:$A178, 'Annex 2 EHV charges'!$D$11:$D$236)), 0)),"")</f>
        <v>New Export 36</v>
      </c>
      <c r="B179" s="111" t="str">
        <f>IF($A179="","",VLOOKUP($A179,'Annex 2 EHV charges'!$D$11:$O$236,2,0))</f>
        <v>New Export 36</v>
      </c>
      <c r="C179" s="109" t="str">
        <f>IF($A179="","",VLOOKUP($A179,'Annex 2 EHV charges'!$D$11:$O$236,3,0))</f>
        <v>New Export 36</v>
      </c>
      <c r="D179" s="111" t="str">
        <f>IF($A179="","",VLOOKUP($A179,'Annex 2 EHV charges'!$D$11:$O$236,4,0))</f>
        <v>Lanthrone PV</v>
      </c>
      <c r="E179" s="123" t="str">
        <f>IFERROR(IF(VLOOKUP($A179,'Annex 2 EHV charges'!$D$11:$O$236,9,FALSE)=0,"",VLOOKUP($A179,'Annex 2 EHV charges'!$D$11:$O$236,9,FALSE)),"")</f>
        <v/>
      </c>
      <c r="F179" s="124">
        <f>IFERROR(IF(VLOOKUP($A179,'Annex 2 EHV charges'!$D$11:$O$236,10,FALSE)=0,"",VLOOKUP($A179,'Annex 2 EHV charges'!$D$11:$O$236,10,FALSE)),"")</f>
        <v>634.54</v>
      </c>
      <c r="G179" s="125">
        <f>IFERROR(IF(VLOOKUP($A179,'Annex 2 EHV charges'!$D$11:$O$236,11,FALSE)=0,"",VLOOKUP($A179,'Annex 2 EHV charges'!$D$11:$O$236,11,FALSE)),"")</f>
        <v>0.06</v>
      </c>
      <c r="H179" s="125">
        <f>IFERROR(IF(VLOOKUP($A179,'Annex 2 EHV charges'!$D$11:$O$236,12,FALSE)=0,"",VLOOKUP($A179,'Annex 2 EHV charges'!$D$11:$O$236,12,FALSE)),"")</f>
        <v>0.06</v>
      </c>
    </row>
    <row r="180" spans="1:8" x14ac:dyDescent="0.2">
      <c r="A180" s="109" t="str">
        <f t="array" ref="A180">IFERROR(INDEX('Annex 2 EHV charges'!$D$11:$D$236, MATCH(0, IF(ISBLANK('Annex 2 EHV charges'!$D$11:$D$236),1, COUNTIF(A$10:$A179, 'Annex 2 EHV charges'!$D$11:$D$236)), 0)),"")</f>
        <v>New Export 37</v>
      </c>
      <c r="B180" s="111" t="str">
        <f>IF($A180="","",VLOOKUP($A180,'Annex 2 EHV charges'!$D$11:$O$236,2,0))</f>
        <v>New Export 37</v>
      </c>
      <c r="C180" s="109" t="str">
        <f>IF($A180="","",VLOOKUP($A180,'Annex 2 EHV charges'!$D$11:$O$236,3,0))</f>
        <v>New Export 37</v>
      </c>
      <c r="D180" s="111" t="str">
        <f>IF($A180="","",VLOOKUP($A180,'Annex 2 EHV charges'!$D$11:$O$236,4,0))</f>
        <v>Lanyon Solar Farm</v>
      </c>
      <c r="E180" s="123" t="str">
        <f>IFERROR(IF(VLOOKUP($A180,'Annex 2 EHV charges'!$D$11:$O$236,9,FALSE)=0,"",VLOOKUP($A180,'Annex 2 EHV charges'!$D$11:$O$236,9,FALSE)),"")</f>
        <v/>
      </c>
      <c r="F180" s="124">
        <f>IFERROR(IF(VLOOKUP($A180,'Annex 2 EHV charges'!$D$11:$O$236,10,FALSE)=0,"",VLOOKUP($A180,'Annex 2 EHV charges'!$D$11:$O$236,10,FALSE)),"")</f>
        <v>2205.25</v>
      </c>
      <c r="G180" s="125">
        <f>IFERROR(IF(VLOOKUP($A180,'Annex 2 EHV charges'!$D$11:$O$236,11,FALSE)=0,"",VLOOKUP($A180,'Annex 2 EHV charges'!$D$11:$O$236,11,FALSE)),"")</f>
        <v>0.06</v>
      </c>
      <c r="H180" s="125">
        <f>IFERROR(IF(VLOOKUP($A180,'Annex 2 EHV charges'!$D$11:$O$236,12,FALSE)=0,"",VLOOKUP($A180,'Annex 2 EHV charges'!$D$11:$O$236,12,FALSE)),"")</f>
        <v>0.06</v>
      </c>
    </row>
    <row r="181" spans="1:8" x14ac:dyDescent="0.2">
      <c r="A181" s="109" t="str">
        <f t="array" ref="A181">IFERROR(INDEX('Annex 2 EHV charges'!$D$11:$D$236, MATCH(0, IF(ISBLANK('Annex 2 EHV charges'!$D$11:$D$236),1, COUNTIF(A$10:$A180, 'Annex 2 EHV charges'!$D$11:$D$236)), 0)),"")</f>
        <v>New Export 38</v>
      </c>
      <c r="B181" s="111" t="str">
        <f>IF($A181="","",VLOOKUP($A181,'Annex 2 EHV charges'!$D$11:$O$236,2,0))</f>
        <v>New Export 38</v>
      </c>
      <c r="C181" s="109" t="str">
        <f>IF($A181="","",VLOOKUP($A181,'Annex 2 EHV charges'!$D$11:$O$236,3,0))</f>
        <v>New Export 38</v>
      </c>
      <c r="D181" s="111" t="str">
        <f>IF($A181="","",VLOOKUP($A181,'Annex 2 EHV charges'!$D$11:$O$236,4,0))</f>
        <v>Mably Solar Farm</v>
      </c>
      <c r="E181" s="123" t="str">
        <f>IFERROR(IF(VLOOKUP($A181,'Annex 2 EHV charges'!$D$11:$O$236,9,FALSE)=0,"",VLOOKUP($A181,'Annex 2 EHV charges'!$D$11:$O$236,9,FALSE)),"")</f>
        <v/>
      </c>
      <c r="F181" s="124">
        <f>IFERROR(IF(VLOOKUP($A181,'Annex 2 EHV charges'!$D$11:$O$236,10,FALSE)=0,"",VLOOKUP($A181,'Annex 2 EHV charges'!$D$11:$O$236,10,FALSE)),"")</f>
        <v>514.05999999999995</v>
      </c>
      <c r="G181" s="125">
        <f>IFERROR(IF(VLOOKUP($A181,'Annex 2 EHV charges'!$D$11:$O$236,11,FALSE)=0,"",VLOOKUP($A181,'Annex 2 EHV charges'!$D$11:$O$236,11,FALSE)),"")</f>
        <v>0.06</v>
      </c>
      <c r="H181" s="125">
        <f>IFERROR(IF(VLOOKUP($A181,'Annex 2 EHV charges'!$D$11:$O$236,12,FALSE)=0,"",VLOOKUP($A181,'Annex 2 EHV charges'!$D$11:$O$236,12,FALSE)),"")</f>
        <v>0.06</v>
      </c>
    </row>
    <row r="182" spans="1:8" x14ac:dyDescent="0.2">
      <c r="A182" s="109" t="str">
        <f t="array" ref="A182">IFERROR(INDEX('Annex 2 EHV charges'!$D$11:$D$236, MATCH(0, IF(ISBLANK('Annex 2 EHV charges'!$D$11:$D$236),1, COUNTIF(A$10:$A181, 'Annex 2 EHV charges'!$D$11:$D$236)), 0)),"")</f>
        <v>New Export 39</v>
      </c>
      <c r="B182" s="111" t="str">
        <f>IF($A182="","",VLOOKUP($A182,'Annex 2 EHV charges'!$D$11:$O$236,2,0))</f>
        <v>New Export 39</v>
      </c>
      <c r="C182" s="109" t="str">
        <f>IF($A182="","",VLOOKUP($A182,'Annex 2 EHV charges'!$D$11:$O$236,3,0))</f>
        <v>New Export 39</v>
      </c>
      <c r="D182" s="111" t="str">
        <f>IF($A182="","",VLOOKUP($A182,'Annex 2 EHV charges'!$D$11:$O$236,4,0))</f>
        <v>Marlands Field</v>
      </c>
      <c r="E182" s="123" t="str">
        <f>IFERROR(IF(VLOOKUP($A182,'Annex 2 EHV charges'!$D$11:$O$236,9,FALSE)=0,"",VLOOKUP($A182,'Annex 2 EHV charges'!$D$11:$O$236,9,FALSE)),"")</f>
        <v/>
      </c>
      <c r="F182" s="124">
        <f>IFERROR(IF(VLOOKUP($A182,'Annex 2 EHV charges'!$D$11:$O$236,10,FALSE)=0,"",VLOOKUP($A182,'Annex 2 EHV charges'!$D$11:$O$236,10,FALSE)),"")</f>
        <v>792.54</v>
      </c>
      <c r="G182" s="125">
        <f>IFERROR(IF(VLOOKUP($A182,'Annex 2 EHV charges'!$D$11:$O$236,11,FALSE)=0,"",VLOOKUP($A182,'Annex 2 EHV charges'!$D$11:$O$236,11,FALSE)),"")</f>
        <v>0.06</v>
      </c>
      <c r="H182" s="125">
        <f>IFERROR(IF(VLOOKUP($A182,'Annex 2 EHV charges'!$D$11:$O$236,12,FALSE)=0,"",VLOOKUP($A182,'Annex 2 EHV charges'!$D$11:$O$236,12,FALSE)),"")</f>
        <v>0.06</v>
      </c>
    </row>
    <row r="183" spans="1:8" x14ac:dyDescent="0.2">
      <c r="A183" s="109" t="str">
        <f t="array" ref="A183">IFERROR(INDEX('Annex 2 EHV charges'!$D$11:$D$236, MATCH(0, IF(ISBLANK('Annex 2 EHV charges'!$D$11:$D$236),1, COUNTIF(A$10:$A182, 'Annex 2 EHV charges'!$D$11:$D$236)), 0)),"")</f>
        <v>New Export 40</v>
      </c>
      <c r="B183" s="111" t="str">
        <f>IF($A183="","",VLOOKUP($A183,'Annex 2 EHV charges'!$D$11:$O$236,2,0))</f>
        <v>New Export 40</v>
      </c>
      <c r="C183" s="109" t="str">
        <f>IF($A183="","",VLOOKUP($A183,'Annex 2 EHV charges'!$D$11:$O$236,3,0))</f>
        <v>New Export 40</v>
      </c>
      <c r="D183" s="111" t="str">
        <f>IF($A183="","",VLOOKUP($A183,'Annex 2 EHV charges'!$D$11:$O$236,4,0))</f>
        <v>Martin Solar Farm</v>
      </c>
      <c r="E183" s="123" t="str">
        <f>IFERROR(IF(VLOOKUP($A183,'Annex 2 EHV charges'!$D$11:$O$236,9,FALSE)=0,"",VLOOKUP($A183,'Annex 2 EHV charges'!$D$11:$O$236,9,FALSE)),"")</f>
        <v/>
      </c>
      <c r="F183" s="124">
        <f>IFERROR(IF(VLOOKUP($A183,'Annex 2 EHV charges'!$D$11:$O$236,10,FALSE)=0,"",VLOOKUP($A183,'Annex 2 EHV charges'!$D$11:$O$236,10,FALSE)),"")</f>
        <v>1526.91</v>
      </c>
      <c r="G183" s="125">
        <f>IFERROR(IF(VLOOKUP($A183,'Annex 2 EHV charges'!$D$11:$O$236,11,FALSE)=0,"",VLOOKUP($A183,'Annex 2 EHV charges'!$D$11:$O$236,11,FALSE)),"")</f>
        <v>0.06</v>
      </c>
      <c r="H183" s="125">
        <f>IFERROR(IF(VLOOKUP($A183,'Annex 2 EHV charges'!$D$11:$O$236,12,FALSE)=0,"",VLOOKUP($A183,'Annex 2 EHV charges'!$D$11:$O$236,12,FALSE)),"")</f>
        <v>0.06</v>
      </c>
    </row>
    <row r="184" spans="1:8" x14ac:dyDescent="0.2">
      <c r="A184" s="109" t="str">
        <f t="array" ref="A184">IFERROR(INDEX('Annex 2 EHV charges'!$D$11:$D$236, MATCH(0, IF(ISBLANK('Annex 2 EHV charges'!$D$11:$D$236),1, COUNTIF(A$10:$A183, 'Annex 2 EHV charges'!$D$11:$D$236)), 0)),"")</f>
        <v>New Export 41</v>
      </c>
      <c r="B184" s="111" t="str">
        <f>IF($A184="","",VLOOKUP($A184,'Annex 2 EHV charges'!$D$11:$O$236,2,0))</f>
        <v>New Export 41</v>
      </c>
      <c r="C184" s="109" t="str">
        <f>IF($A184="","",VLOOKUP($A184,'Annex 2 EHV charges'!$D$11:$O$236,3,0))</f>
        <v>New Export 41</v>
      </c>
      <c r="D184" s="111" t="str">
        <f>IF($A184="","",VLOOKUP($A184,'Annex 2 EHV charges'!$D$11:$O$236,4,0))</f>
        <v>Mudgley Lodge Farm</v>
      </c>
      <c r="E184" s="123" t="str">
        <f>IFERROR(IF(VLOOKUP($A184,'Annex 2 EHV charges'!$D$11:$O$236,9,FALSE)=0,"",VLOOKUP($A184,'Annex 2 EHV charges'!$D$11:$O$236,9,FALSE)),"")</f>
        <v/>
      </c>
      <c r="F184" s="124">
        <f>IFERROR(IF(VLOOKUP($A184,'Annex 2 EHV charges'!$D$11:$O$236,10,FALSE)=0,"",VLOOKUP($A184,'Annex 2 EHV charges'!$D$11:$O$236,10,FALSE)),"")</f>
        <v>315.69</v>
      </c>
      <c r="G184" s="125">
        <f>IFERROR(IF(VLOOKUP($A184,'Annex 2 EHV charges'!$D$11:$O$236,11,FALSE)=0,"",VLOOKUP($A184,'Annex 2 EHV charges'!$D$11:$O$236,11,FALSE)),"")</f>
        <v>0.06</v>
      </c>
      <c r="H184" s="125">
        <f>IFERROR(IF(VLOOKUP($A184,'Annex 2 EHV charges'!$D$11:$O$236,12,FALSE)=0,"",VLOOKUP($A184,'Annex 2 EHV charges'!$D$11:$O$236,12,FALSE)),"")</f>
        <v>0.06</v>
      </c>
    </row>
    <row r="185" spans="1:8" x14ac:dyDescent="0.2">
      <c r="A185" s="109" t="str">
        <f t="array" ref="A185">IFERROR(INDEX('Annex 2 EHV charges'!$D$11:$D$236, MATCH(0, IF(ISBLANK('Annex 2 EHV charges'!$D$11:$D$236),1, COUNTIF(A$10:$A184, 'Annex 2 EHV charges'!$D$11:$D$236)), 0)),"")</f>
        <v>New Export 42</v>
      </c>
      <c r="B185" s="111" t="str">
        <f>IF($A185="","",VLOOKUP($A185,'Annex 2 EHV charges'!$D$11:$O$236,2,0))</f>
        <v>New Export 42</v>
      </c>
      <c r="C185" s="109" t="str">
        <f>IF($A185="","",VLOOKUP($A185,'Annex 2 EHV charges'!$D$11:$O$236,3,0))</f>
        <v>New Export 42</v>
      </c>
      <c r="D185" s="111" t="str">
        <f>IF($A185="","",VLOOKUP($A185,'Annex 2 EHV charges'!$D$11:$O$236,4,0))</f>
        <v>New Barton</v>
      </c>
      <c r="E185" s="123" t="str">
        <f>IFERROR(IF(VLOOKUP($A185,'Annex 2 EHV charges'!$D$11:$O$236,9,FALSE)=0,"",VLOOKUP($A185,'Annex 2 EHV charges'!$D$11:$O$236,9,FALSE)),"")</f>
        <v/>
      </c>
      <c r="F185" s="124">
        <f>IFERROR(IF(VLOOKUP($A185,'Annex 2 EHV charges'!$D$11:$O$236,10,FALSE)=0,"",VLOOKUP($A185,'Annex 2 EHV charges'!$D$11:$O$236,10,FALSE)),"")</f>
        <v>2986.53</v>
      </c>
      <c r="G185" s="125">
        <f>IFERROR(IF(VLOOKUP($A185,'Annex 2 EHV charges'!$D$11:$O$236,11,FALSE)=0,"",VLOOKUP($A185,'Annex 2 EHV charges'!$D$11:$O$236,11,FALSE)),"")</f>
        <v>0.06</v>
      </c>
      <c r="H185" s="125">
        <f>IFERROR(IF(VLOOKUP($A185,'Annex 2 EHV charges'!$D$11:$O$236,12,FALSE)=0,"",VLOOKUP($A185,'Annex 2 EHV charges'!$D$11:$O$236,12,FALSE)),"")</f>
        <v>0.06</v>
      </c>
    </row>
    <row r="186" spans="1:8" x14ac:dyDescent="0.2">
      <c r="A186" s="109" t="str">
        <f t="array" ref="A186">IFERROR(INDEX('Annex 2 EHV charges'!$D$11:$D$236, MATCH(0, IF(ISBLANK('Annex 2 EHV charges'!$D$11:$D$236),1, COUNTIF(A$10:$A185, 'Annex 2 EHV charges'!$D$11:$D$236)), 0)),"")</f>
        <v>New Export 43</v>
      </c>
      <c r="B186" s="111" t="str">
        <f>IF($A186="","",VLOOKUP($A186,'Annex 2 EHV charges'!$D$11:$O$236,2,0))</f>
        <v>New Export 43</v>
      </c>
      <c r="C186" s="109" t="str">
        <f>IF($A186="","",VLOOKUP($A186,'Annex 2 EHV charges'!$D$11:$O$236,3,0))</f>
        <v>New Export 43</v>
      </c>
      <c r="D186" s="111" t="str">
        <f>IF($A186="","",VLOOKUP($A186,'Annex 2 EHV charges'!$D$11:$O$236,4,0))</f>
        <v>New Row Farm</v>
      </c>
      <c r="E186" s="123" t="str">
        <f>IFERROR(IF(VLOOKUP($A186,'Annex 2 EHV charges'!$D$11:$O$236,9,FALSE)=0,"",VLOOKUP($A186,'Annex 2 EHV charges'!$D$11:$O$236,9,FALSE)),"")</f>
        <v/>
      </c>
      <c r="F186" s="124">
        <f>IFERROR(IF(VLOOKUP($A186,'Annex 2 EHV charges'!$D$11:$O$236,10,FALSE)=0,"",VLOOKUP($A186,'Annex 2 EHV charges'!$D$11:$O$236,10,FALSE)),"")</f>
        <v>334.91</v>
      </c>
      <c r="G186" s="125">
        <f>IFERROR(IF(VLOOKUP($A186,'Annex 2 EHV charges'!$D$11:$O$236,11,FALSE)=0,"",VLOOKUP($A186,'Annex 2 EHV charges'!$D$11:$O$236,11,FALSE)),"")</f>
        <v>0.06</v>
      </c>
      <c r="H186" s="125">
        <f>IFERROR(IF(VLOOKUP($A186,'Annex 2 EHV charges'!$D$11:$O$236,12,FALSE)=0,"",VLOOKUP($A186,'Annex 2 EHV charges'!$D$11:$O$236,12,FALSE)),"")</f>
        <v>0.06</v>
      </c>
    </row>
    <row r="187" spans="1:8" x14ac:dyDescent="0.2">
      <c r="A187" s="109" t="str">
        <f t="array" ref="A187">IFERROR(INDEX('Annex 2 EHV charges'!$D$11:$D$236, MATCH(0, IF(ISBLANK('Annex 2 EHV charges'!$D$11:$D$236),1, COUNTIF(A$10:$A186, 'Annex 2 EHV charges'!$D$11:$D$236)), 0)),"")</f>
        <v>New Export 44</v>
      </c>
      <c r="B187" s="111" t="str">
        <f>IF($A187="","",VLOOKUP($A187,'Annex 2 EHV charges'!$D$11:$O$236,2,0))</f>
        <v>New Export 44</v>
      </c>
      <c r="C187" s="109" t="str">
        <f>IF($A187="","",VLOOKUP($A187,'Annex 2 EHV charges'!$D$11:$O$236,3,0))</f>
        <v>New Export 44</v>
      </c>
      <c r="D187" s="111" t="str">
        <f>IF($A187="","",VLOOKUP($A187,'Annex 2 EHV charges'!$D$11:$O$236,4,0))</f>
        <v>Otterham Wind Farm</v>
      </c>
      <c r="E187" s="123" t="str">
        <f>IFERROR(IF(VLOOKUP($A187,'Annex 2 EHV charges'!$D$11:$O$236,9,FALSE)=0,"",VLOOKUP($A187,'Annex 2 EHV charges'!$D$11:$O$236,9,FALSE)),"")</f>
        <v/>
      </c>
      <c r="F187" s="124">
        <f>IFERROR(IF(VLOOKUP($A187,'Annex 2 EHV charges'!$D$11:$O$236,10,FALSE)=0,"",VLOOKUP($A187,'Annex 2 EHV charges'!$D$11:$O$236,10,FALSE)),"")</f>
        <v>392.44</v>
      </c>
      <c r="G187" s="125">
        <f>IFERROR(IF(VLOOKUP($A187,'Annex 2 EHV charges'!$D$11:$O$236,11,FALSE)=0,"",VLOOKUP($A187,'Annex 2 EHV charges'!$D$11:$O$236,11,FALSE)),"")</f>
        <v>0.06</v>
      </c>
      <c r="H187" s="125">
        <f>IFERROR(IF(VLOOKUP($A187,'Annex 2 EHV charges'!$D$11:$O$236,12,FALSE)=0,"",VLOOKUP($A187,'Annex 2 EHV charges'!$D$11:$O$236,12,FALSE)),"")</f>
        <v>0.06</v>
      </c>
    </row>
    <row r="188" spans="1:8" x14ac:dyDescent="0.2">
      <c r="A188" s="109" t="str">
        <f t="array" ref="A188">IFERROR(INDEX('Annex 2 EHV charges'!$D$11:$D$236, MATCH(0, IF(ISBLANK('Annex 2 EHV charges'!$D$11:$D$236),1, COUNTIF(A$10:$A187, 'Annex 2 EHV charges'!$D$11:$D$236)), 0)),"")</f>
        <v>New Export 45</v>
      </c>
      <c r="B188" s="111" t="str">
        <f>IF($A188="","",VLOOKUP($A188,'Annex 2 EHV charges'!$D$11:$O$236,2,0))</f>
        <v>New Export 45</v>
      </c>
      <c r="C188" s="109" t="str">
        <f>IF($A188="","",VLOOKUP($A188,'Annex 2 EHV charges'!$D$11:$O$236,3,0))</f>
        <v>New Export 45</v>
      </c>
      <c r="D188" s="111" t="str">
        <f>IF($A188="","",VLOOKUP($A188,'Annex 2 EHV charges'!$D$11:$O$236,4,0))</f>
        <v>Pengelly Solar Farm</v>
      </c>
      <c r="E188" s="123" t="str">
        <f>IFERROR(IF(VLOOKUP($A188,'Annex 2 EHV charges'!$D$11:$O$236,9,FALSE)=0,"",VLOOKUP($A188,'Annex 2 EHV charges'!$D$11:$O$236,9,FALSE)),"")</f>
        <v/>
      </c>
      <c r="F188" s="124">
        <f>IFERROR(IF(VLOOKUP($A188,'Annex 2 EHV charges'!$D$11:$O$236,10,FALSE)=0,"",VLOOKUP($A188,'Annex 2 EHV charges'!$D$11:$O$236,10,FALSE)),"")</f>
        <v>391.08</v>
      </c>
      <c r="G188" s="125">
        <f>IFERROR(IF(VLOOKUP($A188,'Annex 2 EHV charges'!$D$11:$O$236,11,FALSE)=0,"",VLOOKUP($A188,'Annex 2 EHV charges'!$D$11:$O$236,11,FALSE)),"")</f>
        <v>0.06</v>
      </c>
      <c r="H188" s="125">
        <f>IFERROR(IF(VLOOKUP($A188,'Annex 2 EHV charges'!$D$11:$O$236,12,FALSE)=0,"",VLOOKUP($A188,'Annex 2 EHV charges'!$D$11:$O$236,12,FALSE)),"")</f>
        <v>0.06</v>
      </c>
    </row>
    <row r="189" spans="1:8" x14ac:dyDescent="0.2">
      <c r="A189" s="109" t="str">
        <f t="array" ref="A189">IFERROR(INDEX('Annex 2 EHV charges'!$D$11:$D$236, MATCH(0, IF(ISBLANK('Annex 2 EHV charges'!$D$11:$D$236),1, COUNTIF(A$10:$A188, 'Annex 2 EHV charges'!$D$11:$D$236)), 0)),"")</f>
        <v>New Export 46</v>
      </c>
      <c r="B189" s="111" t="str">
        <f>IF($A189="","",VLOOKUP($A189,'Annex 2 EHV charges'!$D$11:$O$236,2,0))</f>
        <v>New Export 46</v>
      </c>
      <c r="C189" s="109" t="str">
        <f>IF($A189="","",VLOOKUP($A189,'Annex 2 EHV charges'!$D$11:$O$236,3,0))</f>
        <v>New Export 46</v>
      </c>
      <c r="D189" s="111" t="str">
        <f>IF($A189="","",VLOOKUP($A189,'Annex 2 EHV charges'!$D$11:$O$236,4,0))</f>
        <v>Pithayes Farm</v>
      </c>
      <c r="E189" s="123" t="str">
        <f>IFERROR(IF(VLOOKUP($A189,'Annex 2 EHV charges'!$D$11:$O$236,9,FALSE)=0,"",VLOOKUP($A189,'Annex 2 EHV charges'!$D$11:$O$236,9,FALSE)),"")</f>
        <v/>
      </c>
      <c r="F189" s="124">
        <f>IFERROR(IF(VLOOKUP($A189,'Annex 2 EHV charges'!$D$11:$O$236,10,FALSE)=0,"",VLOOKUP($A189,'Annex 2 EHV charges'!$D$11:$O$236,10,FALSE)),"")</f>
        <v>1016.02</v>
      </c>
      <c r="G189" s="125">
        <f>IFERROR(IF(VLOOKUP($A189,'Annex 2 EHV charges'!$D$11:$O$236,11,FALSE)=0,"",VLOOKUP($A189,'Annex 2 EHV charges'!$D$11:$O$236,11,FALSE)),"")</f>
        <v>0.06</v>
      </c>
      <c r="H189" s="125">
        <f>IFERROR(IF(VLOOKUP($A189,'Annex 2 EHV charges'!$D$11:$O$236,12,FALSE)=0,"",VLOOKUP($A189,'Annex 2 EHV charges'!$D$11:$O$236,12,FALSE)),"")</f>
        <v>0.06</v>
      </c>
    </row>
    <row r="190" spans="1:8" x14ac:dyDescent="0.2">
      <c r="A190" s="109">
        <f t="array" ref="A190">IFERROR(INDEX('Annex 2 EHV charges'!$D$11:$D$236, MATCH(0, IF(ISBLANK('Annex 2 EHV charges'!$D$11:$D$236),1, COUNTIF(A$10:$A189, 'Annex 2 EHV charges'!$D$11:$D$236)), 0)),"")</f>
        <v>388</v>
      </c>
      <c r="B190" s="111">
        <f>IF($A190="","",VLOOKUP($A190,'Annex 2 EHV charges'!$D$11:$O$236,2,0))</f>
        <v>388</v>
      </c>
      <c r="C190" s="109" t="str">
        <f>IF($A190="","",VLOOKUP($A190,'Annex 2 EHV charges'!$D$11:$O$236,3,0))</f>
        <v>2200042329069</v>
      </c>
      <c r="D190" s="111" t="str">
        <f>IF($A190="","",VLOOKUP($A190,'Annex 2 EHV charges'!$D$11:$O$236,4,0))</f>
        <v>Pitts Farm</v>
      </c>
      <c r="E190" s="123" t="str">
        <f>IFERROR(IF(VLOOKUP($A190,'Annex 2 EHV charges'!$D$11:$O$236,9,FALSE)=0,"",VLOOKUP($A190,'Annex 2 EHV charges'!$D$11:$O$236,9,FALSE)),"")</f>
        <v/>
      </c>
      <c r="F190" s="124">
        <f>IFERROR(IF(VLOOKUP($A190,'Annex 2 EHV charges'!$D$11:$O$236,10,FALSE)=0,"",VLOOKUP($A190,'Annex 2 EHV charges'!$D$11:$O$236,10,FALSE)),"")</f>
        <v>322.33</v>
      </c>
      <c r="G190" s="125">
        <f>IFERROR(IF(VLOOKUP($A190,'Annex 2 EHV charges'!$D$11:$O$236,11,FALSE)=0,"",VLOOKUP($A190,'Annex 2 EHV charges'!$D$11:$O$236,11,FALSE)),"")</f>
        <v>0.06</v>
      </c>
      <c r="H190" s="125">
        <f>IFERROR(IF(VLOOKUP($A190,'Annex 2 EHV charges'!$D$11:$O$236,12,FALSE)=0,"",VLOOKUP($A190,'Annex 2 EHV charges'!$D$11:$O$236,12,FALSE)),"")</f>
        <v>0.06</v>
      </c>
    </row>
    <row r="191" spans="1:8" x14ac:dyDescent="0.2">
      <c r="A191" s="109" t="str">
        <f t="array" ref="A191">IFERROR(INDEX('Annex 2 EHV charges'!$D$11:$D$236, MATCH(0, IF(ISBLANK('Annex 2 EHV charges'!$D$11:$D$236),1, COUNTIF(A$10:$A190, 'Annex 2 EHV charges'!$D$11:$D$236)), 0)),"")</f>
        <v>New Export 48</v>
      </c>
      <c r="B191" s="111" t="str">
        <f>IF($A191="","",VLOOKUP($A191,'Annex 2 EHV charges'!$D$11:$O$236,2,0))</f>
        <v>New Export 48</v>
      </c>
      <c r="C191" s="109" t="str">
        <f>IF($A191="","",VLOOKUP($A191,'Annex 2 EHV charges'!$D$11:$O$236,3,0))</f>
        <v>New Export 48</v>
      </c>
      <c r="D191" s="111" t="str">
        <f>IF($A191="","",VLOOKUP($A191,'Annex 2 EHV charges'!$D$11:$O$236,4,0))</f>
        <v>Plaish Farm</v>
      </c>
      <c r="E191" s="123" t="str">
        <f>IFERROR(IF(VLOOKUP($A191,'Annex 2 EHV charges'!$D$11:$O$236,9,FALSE)=0,"",VLOOKUP($A191,'Annex 2 EHV charges'!$D$11:$O$236,9,FALSE)),"")</f>
        <v/>
      </c>
      <c r="F191" s="124">
        <f>IFERROR(IF(VLOOKUP($A191,'Annex 2 EHV charges'!$D$11:$O$236,10,FALSE)=0,"",VLOOKUP($A191,'Annex 2 EHV charges'!$D$11:$O$236,10,FALSE)),"")</f>
        <v>316.08</v>
      </c>
      <c r="G191" s="125">
        <f>IFERROR(IF(VLOOKUP($A191,'Annex 2 EHV charges'!$D$11:$O$236,11,FALSE)=0,"",VLOOKUP($A191,'Annex 2 EHV charges'!$D$11:$O$236,11,FALSE)),"")</f>
        <v>0.06</v>
      </c>
      <c r="H191" s="125">
        <f>IFERROR(IF(VLOOKUP($A191,'Annex 2 EHV charges'!$D$11:$O$236,12,FALSE)=0,"",VLOOKUP($A191,'Annex 2 EHV charges'!$D$11:$O$236,12,FALSE)),"")</f>
        <v>0.06</v>
      </c>
    </row>
    <row r="192" spans="1:8" x14ac:dyDescent="0.2">
      <c r="A192" s="109" t="str">
        <f t="array" ref="A192">IFERROR(INDEX('Annex 2 EHV charges'!$D$11:$D$236, MATCH(0, IF(ISBLANK('Annex 2 EHV charges'!$D$11:$D$236),1, COUNTIF(A$10:$A191, 'Annex 2 EHV charges'!$D$11:$D$236)), 0)),"")</f>
        <v>New Export 49</v>
      </c>
      <c r="B192" s="111" t="str">
        <f>IF($A192="","",VLOOKUP($A192,'Annex 2 EHV charges'!$D$11:$O$236,2,0))</f>
        <v>New Export 49</v>
      </c>
      <c r="C192" s="109" t="str">
        <f>IF($A192="","",VLOOKUP($A192,'Annex 2 EHV charges'!$D$11:$O$236,3,0))</f>
        <v>New Export 49</v>
      </c>
      <c r="D192" s="111" t="str">
        <f>IF($A192="","",VLOOKUP($A192,'Annex 2 EHV charges'!$D$11:$O$236,4,0))</f>
        <v>Poltimore</v>
      </c>
      <c r="E192" s="123" t="str">
        <f>IFERROR(IF(VLOOKUP($A192,'Annex 2 EHV charges'!$D$11:$O$236,9,FALSE)=0,"",VLOOKUP($A192,'Annex 2 EHV charges'!$D$11:$O$236,9,FALSE)),"")</f>
        <v/>
      </c>
      <c r="F192" s="124">
        <f>IFERROR(IF(VLOOKUP($A192,'Annex 2 EHV charges'!$D$11:$O$236,10,FALSE)=0,"",VLOOKUP($A192,'Annex 2 EHV charges'!$D$11:$O$236,10,FALSE)),"")</f>
        <v>329.68</v>
      </c>
      <c r="G192" s="125">
        <f>IFERROR(IF(VLOOKUP($A192,'Annex 2 EHV charges'!$D$11:$O$236,11,FALSE)=0,"",VLOOKUP($A192,'Annex 2 EHV charges'!$D$11:$O$236,11,FALSE)),"")</f>
        <v>0.06</v>
      </c>
      <c r="H192" s="125">
        <f>IFERROR(IF(VLOOKUP($A192,'Annex 2 EHV charges'!$D$11:$O$236,12,FALSE)=0,"",VLOOKUP($A192,'Annex 2 EHV charges'!$D$11:$O$236,12,FALSE)),"")</f>
        <v>0.06</v>
      </c>
    </row>
    <row r="193" spans="1:8" x14ac:dyDescent="0.2">
      <c r="A193" s="109" t="str">
        <f t="array" ref="A193">IFERROR(INDEX('Annex 2 EHV charges'!$D$11:$D$236, MATCH(0, IF(ISBLANK('Annex 2 EHV charges'!$D$11:$D$236),1, COUNTIF(A$10:$A192, 'Annex 2 EHV charges'!$D$11:$D$236)), 0)),"")</f>
        <v>New Export 50</v>
      </c>
      <c r="B193" s="111" t="str">
        <f>IF($A193="","",VLOOKUP($A193,'Annex 2 EHV charges'!$D$11:$O$236,2,0))</f>
        <v>New Export 50</v>
      </c>
      <c r="C193" s="109" t="str">
        <f>IF($A193="","",VLOOKUP($A193,'Annex 2 EHV charges'!$D$11:$O$236,3,0))</f>
        <v>New Export 50</v>
      </c>
      <c r="D193" s="111" t="str">
        <f>IF($A193="","",VLOOKUP($A193,'Annex 2 EHV charges'!$D$11:$O$236,4,0))</f>
        <v>Pylle Solar Park</v>
      </c>
      <c r="E193" s="123" t="str">
        <f>IFERROR(IF(VLOOKUP($A193,'Annex 2 EHV charges'!$D$11:$O$236,9,FALSE)=0,"",VLOOKUP($A193,'Annex 2 EHV charges'!$D$11:$O$236,9,FALSE)),"")</f>
        <v/>
      </c>
      <c r="F193" s="124">
        <f>IFERROR(IF(VLOOKUP($A193,'Annex 2 EHV charges'!$D$11:$O$236,10,FALSE)=0,"",VLOOKUP($A193,'Annex 2 EHV charges'!$D$11:$O$236,10,FALSE)),"")</f>
        <v>314.91000000000003</v>
      </c>
      <c r="G193" s="125">
        <f>IFERROR(IF(VLOOKUP($A193,'Annex 2 EHV charges'!$D$11:$O$236,11,FALSE)=0,"",VLOOKUP($A193,'Annex 2 EHV charges'!$D$11:$O$236,11,FALSE)),"")</f>
        <v>0.06</v>
      </c>
      <c r="H193" s="125">
        <f>IFERROR(IF(VLOOKUP($A193,'Annex 2 EHV charges'!$D$11:$O$236,12,FALSE)=0,"",VLOOKUP($A193,'Annex 2 EHV charges'!$D$11:$O$236,12,FALSE)),"")</f>
        <v>0.06</v>
      </c>
    </row>
    <row r="194" spans="1:8" x14ac:dyDescent="0.2">
      <c r="A194" s="109" t="str">
        <f t="array" ref="A194">IFERROR(INDEX('Annex 2 EHV charges'!$D$11:$D$236, MATCH(0, IF(ISBLANK('Annex 2 EHV charges'!$D$11:$D$236),1, COUNTIF(A$10:$A193, 'Annex 2 EHV charges'!$D$11:$D$236)), 0)),"")</f>
        <v>New Export 51</v>
      </c>
      <c r="B194" s="111" t="str">
        <f>IF($A194="","",VLOOKUP($A194,'Annex 2 EHV charges'!$D$11:$O$236,2,0))</f>
        <v>New Export 51</v>
      </c>
      <c r="C194" s="109" t="str">
        <f>IF($A194="","",VLOOKUP($A194,'Annex 2 EHV charges'!$D$11:$O$236,3,0))</f>
        <v>New Export 51</v>
      </c>
      <c r="D194" s="111" t="str">
        <f>IF($A194="","",VLOOKUP($A194,'Annex 2 EHV charges'!$D$11:$O$236,4,0))</f>
        <v>Redlands Farm</v>
      </c>
      <c r="E194" s="123" t="str">
        <f>IFERROR(IF(VLOOKUP($A194,'Annex 2 EHV charges'!$D$11:$O$236,9,FALSE)=0,"",VLOOKUP($A194,'Annex 2 EHV charges'!$D$11:$O$236,9,FALSE)),"")</f>
        <v/>
      </c>
      <c r="F194" s="124">
        <f>IFERROR(IF(VLOOKUP($A194,'Annex 2 EHV charges'!$D$11:$O$236,10,FALSE)=0,"",VLOOKUP($A194,'Annex 2 EHV charges'!$D$11:$O$236,10,FALSE)),"")</f>
        <v>797.46</v>
      </c>
      <c r="G194" s="125">
        <f>IFERROR(IF(VLOOKUP($A194,'Annex 2 EHV charges'!$D$11:$O$236,11,FALSE)=0,"",VLOOKUP($A194,'Annex 2 EHV charges'!$D$11:$O$236,11,FALSE)),"")</f>
        <v>0.06</v>
      </c>
      <c r="H194" s="125">
        <f>IFERROR(IF(VLOOKUP($A194,'Annex 2 EHV charges'!$D$11:$O$236,12,FALSE)=0,"",VLOOKUP($A194,'Annex 2 EHV charges'!$D$11:$O$236,12,FALSE)),"")</f>
        <v>0.06</v>
      </c>
    </row>
    <row r="195" spans="1:8" x14ac:dyDescent="0.2">
      <c r="A195" s="109" t="str">
        <f t="array" ref="A195">IFERROR(INDEX('Annex 2 EHV charges'!$D$11:$D$236, MATCH(0, IF(ISBLANK('Annex 2 EHV charges'!$D$11:$D$236),1, COUNTIF(A$10:$A194, 'Annex 2 EHV charges'!$D$11:$D$236)), 0)),"")</f>
        <v>New Export 52</v>
      </c>
      <c r="B195" s="111" t="str">
        <f>IF($A195="","",VLOOKUP($A195,'Annex 2 EHV charges'!$D$11:$O$236,2,0))</f>
        <v>New Export 52</v>
      </c>
      <c r="C195" s="109" t="str">
        <f>IF($A195="","",VLOOKUP($A195,'Annex 2 EHV charges'!$D$11:$O$236,3,0))</f>
        <v>New Export 52</v>
      </c>
      <c r="D195" s="111" t="str">
        <f>IF($A195="","",VLOOKUP($A195,'Annex 2 EHV charges'!$D$11:$O$236,4,0))</f>
        <v>Ritherden</v>
      </c>
      <c r="E195" s="123" t="str">
        <f>IFERROR(IF(VLOOKUP($A195,'Annex 2 EHV charges'!$D$11:$O$236,9,FALSE)=0,"",VLOOKUP($A195,'Annex 2 EHV charges'!$D$11:$O$236,9,FALSE)),"")</f>
        <v/>
      </c>
      <c r="F195" s="124">
        <f>IFERROR(IF(VLOOKUP($A195,'Annex 2 EHV charges'!$D$11:$O$236,10,FALSE)=0,"",VLOOKUP($A195,'Annex 2 EHV charges'!$D$11:$O$236,10,FALSE)),"")</f>
        <v>410.96</v>
      </c>
      <c r="G195" s="125">
        <f>IFERROR(IF(VLOOKUP($A195,'Annex 2 EHV charges'!$D$11:$O$236,11,FALSE)=0,"",VLOOKUP($A195,'Annex 2 EHV charges'!$D$11:$O$236,11,FALSE)),"")</f>
        <v>0.06</v>
      </c>
      <c r="H195" s="125">
        <f>IFERROR(IF(VLOOKUP($A195,'Annex 2 EHV charges'!$D$11:$O$236,12,FALSE)=0,"",VLOOKUP($A195,'Annex 2 EHV charges'!$D$11:$O$236,12,FALSE)),"")</f>
        <v>0.06</v>
      </c>
    </row>
    <row r="196" spans="1:8" x14ac:dyDescent="0.2">
      <c r="A196" s="109" t="str">
        <f t="array" ref="A196">IFERROR(INDEX('Annex 2 EHV charges'!$D$11:$D$236, MATCH(0, IF(ISBLANK('Annex 2 EHV charges'!$D$11:$D$236),1, COUNTIF(A$10:$A195, 'Annex 2 EHV charges'!$D$11:$D$236)), 0)),"")</f>
        <v>New Export 53</v>
      </c>
      <c r="B196" s="111" t="str">
        <f>IF($A196="","",VLOOKUP($A196,'Annex 2 EHV charges'!$D$11:$O$236,2,0))</f>
        <v>New Export 53</v>
      </c>
      <c r="C196" s="109" t="str">
        <f>IF($A196="","",VLOOKUP($A196,'Annex 2 EHV charges'!$D$11:$O$236,3,0))</f>
        <v>New Export 53</v>
      </c>
      <c r="D196" s="111" t="str">
        <f>IF($A196="","",VLOOKUP($A196,'Annex 2 EHV charges'!$D$11:$O$236,4,0))</f>
        <v>Severnside Energy Recovery Centre</v>
      </c>
      <c r="E196" s="123" t="str">
        <f>IFERROR(IF(VLOOKUP($A196,'Annex 2 EHV charges'!$D$11:$O$236,9,FALSE)=0,"",VLOOKUP($A196,'Annex 2 EHV charges'!$D$11:$O$236,9,FALSE)),"")</f>
        <v/>
      </c>
      <c r="F196" s="124">
        <f>IFERROR(IF(VLOOKUP($A196,'Annex 2 EHV charges'!$D$11:$O$236,10,FALSE)=0,"",VLOOKUP($A196,'Annex 2 EHV charges'!$D$11:$O$236,10,FALSE)),"")</f>
        <v>2177.79</v>
      </c>
      <c r="G196" s="125">
        <f>IFERROR(IF(VLOOKUP($A196,'Annex 2 EHV charges'!$D$11:$O$236,11,FALSE)=0,"",VLOOKUP($A196,'Annex 2 EHV charges'!$D$11:$O$236,11,FALSE)),"")</f>
        <v>0.06</v>
      </c>
      <c r="H196" s="125">
        <f>IFERROR(IF(VLOOKUP($A196,'Annex 2 EHV charges'!$D$11:$O$236,12,FALSE)=0,"",VLOOKUP($A196,'Annex 2 EHV charges'!$D$11:$O$236,12,FALSE)),"")</f>
        <v>0.06</v>
      </c>
    </row>
    <row r="197" spans="1:8" x14ac:dyDescent="0.2">
      <c r="A197" s="109" t="str">
        <f t="array" ref="A197">IFERROR(INDEX('Annex 2 EHV charges'!$D$11:$D$236, MATCH(0, IF(ISBLANK('Annex 2 EHV charges'!$D$11:$D$236),1, COUNTIF(A$10:$A196, 'Annex 2 EHV charges'!$D$11:$D$236)), 0)),"")</f>
        <v>New Export 54</v>
      </c>
      <c r="B197" s="111" t="str">
        <f>IF($A197="","",VLOOKUP($A197,'Annex 2 EHV charges'!$D$11:$O$236,2,0))</f>
        <v>New Export 54</v>
      </c>
      <c r="C197" s="109" t="str">
        <f>IF($A197="","",VLOOKUP($A197,'Annex 2 EHV charges'!$D$11:$O$236,3,0))</f>
        <v>New Export 54</v>
      </c>
      <c r="D197" s="111" t="str">
        <f>IF($A197="","",VLOOKUP($A197,'Annex 2 EHV charges'!$D$11:$O$236,4,0))</f>
        <v>Shepherds Farm</v>
      </c>
      <c r="E197" s="123" t="str">
        <f>IFERROR(IF(VLOOKUP($A197,'Annex 2 EHV charges'!$D$11:$O$236,9,FALSE)=0,"",VLOOKUP($A197,'Annex 2 EHV charges'!$D$11:$O$236,9,FALSE)),"")</f>
        <v/>
      </c>
      <c r="F197" s="124">
        <f>IFERROR(IF(VLOOKUP($A197,'Annex 2 EHV charges'!$D$11:$O$236,10,FALSE)=0,"",VLOOKUP($A197,'Annex 2 EHV charges'!$D$11:$O$236,10,FALSE)),"")</f>
        <v>604.42999999999995</v>
      </c>
      <c r="G197" s="125">
        <f>IFERROR(IF(VLOOKUP($A197,'Annex 2 EHV charges'!$D$11:$O$236,11,FALSE)=0,"",VLOOKUP($A197,'Annex 2 EHV charges'!$D$11:$O$236,11,FALSE)),"")</f>
        <v>0.06</v>
      </c>
      <c r="H197" s="125">
        <f>IFERROR(IF(VLOOKUP($A197,'Annex 2 EHV charges'!$D$11:$O$236,12,FALSE)=0,"",VLOOKUP($A197,'Annex 2 EHV charges'!$D$11:$O$236,12,FALSE)),"")</f>
        <v>0.06</v>
      </c>
    </row>
    <row r="198" spans="1:8" x14ac:dyDescent="0.2">
      <c r="A198" s="109" t="str">
        <f t="array" ref="A198">IFERROR(INDEX('Annex 2 EHV charges'!$D$11:$D$236, MATCH(0, IF(ISBLANK('Annex 2 EHV charges'!$D$11:$D$236),1, COUNTIF(A$10:$A197, 'Annex 2 EHV charges'!$D$11:$D$236)), 0)),"")</f>
        <v>New Export 55</v>
      </c>
      <c r="B198" s="111" t="str">
        <f>IF($A198="","",VLOOKUP($A198,'Annex 2 EHV charges'!$D$11:$O$236,2,0))</f>
        <v>New Export 55</v>
      </c>
      <c r="C198" s="109" t="str">
        <f>IF($A198="","",VLOOKUP($A198,'Annex 2 EHV charges'!$D$11:$O$236,3,0))</f>
        <v>New Export 55</v>
      </c>
      <c r="D198" s="111" t="str">
        <f>IF($A198="","",VLOOKUP($A198,'Annex 2 EHV charges'!$D$11:$O$236,4,0))</f>
        <v>Sidbury</v>
      </c>
      <c r="E198" s="123" t="str">
        <f>IFERROR(IF(VLOOKUP($A198,'Annex 2 EHV charges'!$D$11:$O$236,9,FALSE)=0,"",VLOOKUP($A198,'Annex 2 EHV charges'!$D$11:$O$236,9,FALSE)),"")</f>
        <v/>
      </c>
      <c r="F198" s="124">
        <f>IFERROR(IF(VLOOKUP($A198,'Annex 2 EHV charges'!$D$11:$O$236,10,FALSE)=0,"",VLOOKUP($A198,'Annex 2 EHV charges'!$D$11:$O$236,10,FALSE)),"")</f>
        <v>337.95</v>
      </c>
      <c r="G198" s="125">
        <f>IFERROR(IF(VLOOKUP($A198,'Annex 2 EHV charges'!$D$11:$O$236,11,FALSE)=0,"",VLOOKUP($A198,'Annex 2 EHV charges'!$D$11:$O$236,11,FALSE)),"")</f>
        <v>0.06</v>
      </c>
      <c r="H198" s="125">
        <f>IFERROR(IF(VLOOKUP($A198,'Annex 2 EHV charges'!$D$11:$O$236,12,FALSE)=0,"",VLOOKUP($A198,'Annex 2 EHV charges'!$D$11:$O$236,12,FALSE)),"")</f>
        <v>0.06</v>
      </c>
    </row>
    <row r="199" spans="1:8" x14ac:dyDescent="0.2">
      <c r="A199" s="109" t="str">
        <f t="array" ref="A199">IFERROR(INDEX('Annex 2 EHV charges'!$D$11:$D$236, MATCH(0, IF(ISBLANK('Annex 2 EHV charges'!$D$11:$D$236),1, COUNTIF(A$10:$A198, 'Annex 2 EHV charges'!$D$11:$D$236)), 0)),"")</f>
        <v>New Export 56</v>
      </c>
      <c r="B199" s="111" t="str">
        <f>IF($A199="","",VLOOKUP($A199,'Annex 2 EHV charges'!$D$11:$O$236,2,0))</f>
        <v>New Export 56</v>
      </c>
      <c r="C199" s="109" t="str">
        <f>IF($A199="","",VLOOKUP($A199,'Annex 2 EHV charges'!$D$11:$O$236,3,0))</f>
        <v>New Export 56</v>
      </c>
      <c r="D199" s="111" t="str">
        <f>IF($A199="","",VLOOKUP($A199,'Annex 2 EHV charges'!$D$11:$O$236,4,0))</f>
        <v>Somerton Door</v>
      </c>
      <c r="E199" s="123" t="str">
        <f>IFERROR(IF(VLOOKUP($A199,'Annex 2 EHV charges'!$D$11:$O$236,9,FALSE)=0,"",VLOOKUP($A199,'Annex 2 EHV charges'!$D$11:$O$236,9,FALSE)),"")</f>
        <v/>
      </c>
      <c r="F199" s="124">
        <f>IFERROR(IF(VLOOKUP($A199,'Annex 2 EHV charges'!$D$11:$O$236,10,FALSE)=0,"",VLOOKUP($A199,'Annex 2 EHV charges'!$D$11:$O$236,10,FALSE)),"")</f>
        <v>351.1</v>
      </c>
      <c r="G199" s="125">
        <f>IFERROR(IF(VLOOKUP($A199,'Annex 2 EHV charges'!$D$11:$O$236,11,FALSE)=0,"",VLOOKUP($A199,'Annex 2 EHV charges'!$D$11:$O$236,11,FALSE)),"")</f>
        <v>0.06</v>
      </c>
      <c r="H199" s="125">
        <f>IFERROR(IF(VLOOKUP($A199,'Annex 2 EHV charges'!$D$11:$O$236,12,FALSE)=0,"",VLOOKUP($A199,'Annex 2 EHV charges'!$D$11:$O$236,12,FALSE)),"")</f>
        <v>0.06</v>
      </c>
    </row>
    <row r="200" spans="1:8" x14ac:dyDescent="0.2">
      <c r="A200" s="109" t="str">
        <f t="array" ref="A200">IFERROR(INDEX('Annex 2 EHV charges'!$D$11:$D$236, MATCH(0, IF(ISBLANK('Annex 2 EHV charges'!$D$11:$D$236),1, COUNTIF(A$10:$A199, 'Annex 2 EHV charges'!$D$11:$D$236)), 0)),"")</f>
        <v>New Export 57</v>
      </c>
      <c r="B200" s="111" t="str">
        <f>IF($A200="","",VLOOKUP($A200,'Annex 2 EHV charges'!$D$11:$O$236,2,0))</f>
        <v>New Export 57</v>
      </c>
      <c r="C200" s="109" t="str">
        <f>IF($A200="","",VLOOKUP($A200,'Annex 2 EHV charges'!$D$11:$O$236,3,0))</f>
        <v>New Export 57</v>
      </c>
      <c r="D200" s="111" t="str">
        <f>IF($A200="","",VLOOKUP($A200,'Annex 2 EHV charges'!$D$11:$O$236,4,0))</f>
        <v>Southmoor</v>
      </c>
      <c r="E200" s="123" t="str">
        <f>IFERROR(IF(VLOOKUP($A200,'Annex 2 EHV charges'!$D$11:$O$236,9,FALSE)=0,"",VLOOKUP($A200,'Annex 2 EHV charges'!$D$11:$O$236,9,FALSE)),"")</f>
        <v/>
      </c>
      <c r="F200" s="124">
        <f>IFERROR(IF(VLOOKUP($A200,'Annex 2 EHV charges'!$D$11:$O$236,10,FALSE)=0,"",VLOOKUP($A200,'Annex 2 EHV charges'!$D$11:$O$236,10,FALSE)),"")</f>
        <v>390.09</v>
      </c>
      <c r="G200" s="125">
        <f>IFERROR(IF(VLOOKUP($A200,'Annex 2 EHV charges'!$D$11:$O$236,11,FALSE)=0,"",VLOOKUP($A200,'Annex 2 EHV charges'!$D$11:$O$236,11,FALSE)),"")</f>
        <v>0.06</v>
      </c>
      <c r="H200" s="125">
        <f>IFERROR(IF(VLOOKUP($A200,'Annex 2 EHV charges'!$D$11:$O$236,12,FALSE)=0,"",VLOOKUP($A200,'Annex 2 EHV charges'!$D$11:$O$236,12,FALSE)),"")</f>
        <v>0.06</v>
      </c>
    </row>
    <row r="201" spans="1:8" x14ac:dyDescent="0.2">
      <c r="A201" s="109" t="str">
        <f t="array" ref="A201">IFERROR(INDEX('Annex 2 EHV charges'!$D$11:$D$236, MATCH(0, IF(ISBLANK('Annex 2 EHV charges'!$D$11:$D$236),1, COUNTIF(A$10:$A200, 'Annex 2 EHV charges'!$D$11:$D$236)), 0)),"")</f>
        <v>New Export 58</v>
      </c>
      <c r="B201" s="111" t="str">
        <f>IF($A201="","",VLOOKUP($A201,'Annex 2 EHV charges'!$D$11:$O$236,2,0))</f>
        <v>New Export 58</v>
      </c>
      <c r="C201" s="109" t="str">
        <f>IF($A201="","",VLOOKUP($A201,'Annex 2 EHV charges'!$D$11:$O$236,3,0))</f>
        <v>New Export 58</v>
      </c>
      <c r="D201" s="111" t="str">
        <f>IF($A201="","",VLOOKUP($A201,'Annex 2 EHV charges'!$D$11:$O$236,4,0))</f>
        <v>St Stephen (Hay Farm)</v>
      </c>
      <c r="E201" s="123" t="str">
        <f>IFERROR(IF(VLOOKUP($A201,'Annex 2 EHV charges'!$D$11:$O$236,9,FALSE)=0,"",VLOOKUP($A201,'Annex 2 EHV charges'!$D$11:$O$236,9,FALSE)),"")</f>
        <v/>
      </c>
      <c r="F201" s="124">
        <f>IFERROR(IF(VLOOKUP($A201,'Annex 2 EHV charges'!$D$11:$O$236,10,FALSE)=0,"",VLOOKUP($A201,'Annex 2 EHV charges'!$D$11:$O$236,10,FALSE)),"")</f>
        <v>356.75</v>
      </c>
      <c r="G201" s="125">
        <f>IFERROR(IF(VLOOKUP($A201,'Annex 2 EHV charges'!$D$11:$O$236,11,FALSE)=0,"",VLOOKUP($A201,'Annex 2 EHV charges'!$D$11:$O$236,11,FALSE)),"")</f>
        <v>0.06</v>
      </c>
      <c r="H201" s="125">
        <f>IFERROR(IF(VLOOKUP($A201,'Annex 2 EHV charges'!$D$11:$O$236,12,FALSE)=0,"",VLOOKUP($A201,'Annex 2 EHV charges'!$D$11:$O$236,12,FALSE)),"")</f>
        <v>0.06</v>
      </c>
    </row>
    <row r="202" spans="1:8" x14ac:dyDescent="0.2">
      <c r="A202" s="109" t="str">
        <f t="array" ref="A202">IFERROR(INDEX('Annex 2 EHV charges'!$D$11:$D$236, MATCH(0, IF(ISBLANK('Annex 2 EHV charges'!$D$11:$D$236),1, COUNTIF(A$10:$A201, 'Annex 2 EHV charges'!$D$11:$D$236)), 0)),"")</f>
        <v>New Export 59</v>
      </c>
      <c r="B202" s="111" t="str">
        <f>IF($A202="","",VLOOKUP($A202,'Annex 2 EHV charges'!$D$11:$O$236,2,0))</f>
        <v>New Export 59</v>
      </c>
      <c r="C202" s="109" t="str">
        <f>IF($A202="","",VLOOKUP($A202,'Annex 2 EHV charges'!$D$11:$O$236,3,0))</f>
        <v>New Export 59</v>
      </c>
      <c r="D202" s="111" t="str">
        <f>IF($A202="","",VLOOKUP($A202,'Annex 2 EHV charges'!$D$11:$O$236,4,0))</f>
        <v xml:space="preserve">Stoneshill Farm </v>
      </c>
      <c r="E202" s="123" t="str">
        <f>IFERROR(IF(VLOOKUP($A202,'Annex 2 EHV charges'!$D$11:$O$236,9,FALSE)=0,"",VLOOKUP($A202,'Annex 2 EHV charges'!$D$11:$O$236,9,FALSE)),"")</f>
        <v/>
      </c>
      <c r="F202" s="124">
        <f>IFERROR(IF(VLOOKUP($A202,'Annex 2 EHV charges'!$D$11:$O$236,10,FALSE)=0,"",VLOOKUP($A202,'Annex 2 EHV charges'!$D$11:$O$236,10,FALSE)),"")</f>
        <v>678.38</v>
      </c>
      <c r="G202" s="125">
        <f>IFERROR(IF(VLOOKUP($A202,'Annex 2 EHV charges'!$D$11:$O$236,11,FALSE)=0,"",VLOOKUP($A202,'Annex 2 EHV charges'!$D$11:$O$236,11,FALSE)),"")</f>
        <v>0.06</v>
      </c>
      <c r="H202" s="125">
        <f>IFERROR(IF(VLOOKUP($A202,'Annex 2 EHV charges'!$D$11:$O$236,12,FALSE)=0,"",VLOOKUP($A202,'Annex 2 EHV charges'!$D$11:$O$236,12,FALSE)),"")</f>
        <v>0.06</v>
      </c>
    </row>
    <row r="203" spans="1:8" x14ac:dyDescent="0.2">
      <c r="A203" s="109" t="str">
        <f t="array" ref="A203">IFERROR(INDEX('Annex 2 EHV charges'!$D$11:$D$236, MATCH(0, IF(ISBLANK('Annex 2 EHV charges'!$D$11:$D$236),1, COUNTIF(A$10:$A202, 'Annex 2 EHV charges'!$D$11:$D$236)), 0)),"")</f>
        <v>New Export 60</v>
      </c>
      <c r="B203" s="111" t="str">
        <f>IF($A203="","",VLOOKUP($A203,'Annex 2 EHV charges'!$D$11:$O$236,2,0))</f>
        <v>New Export 60</v>
      </c>
      <c r="C203" s="109" t="str">
        <f>IF($A203="","",VLOOKUP($A203,'Annex 2 EHV charges'!$D$11:$O$236,3,0))</f>
        <v>New Export 60</v>
      </c>
      <c r="D203" s="111" t="str">
        <f>IF($A203="","",VLOOKUP($A203,'Annex 2 EHV charges'!$D$11:$O$236,4,0))</f>
        <v>Tengore Lane PV</v>
      </c>
      <c r="E203" s="123" t="str">
        <f>IFERROR(IF(VLOOKUP($A203,'Annex 2 EHV charges'!$D$11:$O$236,9,FALSE)=0,"",VLOOKUP($A203,'Annex 2 EHV charges'!$D$11:$O$236,9,FALSE)),"")</f>
        <v/>
      </c>
      <c r="F203" s="124">
        <f>IFERROR(IF(VLOOKUP($A203,'Annex 2 EHV charges'!$D$11:$O$236,10,FALSE)=0,"",VLOOKUP($A203,'Annex 2 EHV charges'!$D$11:$O$236,10,FALSE)),"")</f>
        <v>428.89</v>
      </c>
      <c r="G203" s="125">
        <f>IFERROR(IF(VLOOKUP($A203,'Annex 2 EHV charges'!$D$11:$O$236,11,FALSE)=0,"",VLOOKUP($A203,'Annex 2 EHV charges'!$D$11:$O$236,11,FALSE)),"")</f>
        <v>0.06</v>
      </c>
      <c r="H203" s="125">
        <f>IFERROR(IF(VLOOKUP($A203,'Annex 2 EHV charges'!$D$11:$O$236,12,FALSE)=0,"",VLOOKUP($A203,'Annex 2 EHV charges'!$D$11:$O$236,12,FALSE)),"")</f>
        <v>0.06</v>
      </c>
    </row>
    <row r="204" spans="1:8" x14ac:dyDescent="0.2">
      <c r="A204" s="109" t="str">
        <f t="array" ref="A204">IFERROR(INDEX('Annex 2 EHV charges'!$D$11:$D$236, MATCH(0, IF(ISBLANK('Annex 2 EHV charges'!$D$11:$D$236),1, COUNTIF(A$10:$A203, 'Annex 2 EHV charges'!$D$11:$D$236)), 0)),"")</f>
        <v>New Export 61</v>
      </c>
      <c r="B204" s="111" t="str">
        <f>IF($A204="","",VLOOKUP($A204,'Annex 2 EHV charges'!$D$11:$O$236,2,0))</f>
        <v>New Export 61</v>
      </c>
      <c r="C204" s="109" t="str">
        <f>IF($A204="","",VLOOKUP($A204,'Annex 2 EHV charges'!$D$11:$O$236,3,0))</f>
        <v>New Export 61</v>
      </c>
      <c r="D204" s="111" t="str">
        <f>IF($A204="","",VLOOKUP($A204,'Annex 2 EHV charges'!$D$11:$O$236,4,0))</f>
        <v>The Flats Timsbury</v>
      </c>
      <c r="E204" s="123" t="str">
        <f>IFERROR(IF(VLOOKUP($A204,'Annex 2 EHV charges'!$D$11:$O$236,9,FALSE)=0,"",VLOOKUP($A204,'Annex 2 EHV charges'!$D$11:$O$236,9,FALSE)),"")</f>
        <v/>
      </c>
      <c r="F204" s="124">
        <f>IFERROR(IF(VLOOKUP($A204,'Annex 2 EHV charges'!$D$11:$O$236,10,FALSE)=0,"",VLOOKUP($A204,'Annex 2 EHV charges'!$D$11:$O$236,10,FALSE)),"")</f>
        <v>690.94</v>
      </c>
      <c r="G204" s="125">
        <f>IFERROR(IF(VLOOKUP($A204,'Annex 2 EHV charges'!$D$11:$O$236,11,FALSE)=0,"",VLOOKUP($A204,'Annex 2 EHV charges'!$D$11:$O$236,11,FALSE)),"")</f>
        <v>0.06</v>
      </c>
      <c r="H204" s="125">
        <f>IFERROR(IF(VLOOKUP($A204,'Annex 2 EHV charges'!$D$11:$O$236,12,FALSE)=0,"",VLOOKUP($A204,'Annex 2 EHV charges'!$D$11:$O$236,12,FALSE)),"")</f>
        <v>0.06</v>
      </c>
    </row>
    <row r="205" spans="1:8" x14ac:dyDescent="0.2">
      <c r="A205" s="109" t="str">
        <f t="array" ref="A205">IFERROR(INDEX('Annex 2 EHV charges'!$D$11:$D$236, MATCH(0, IF(ISBLANK('Annex 2 EHV charges'!$D$11:$D$236),1, COUNTIF(A$10:$A204, 'Annex 2 EHV charges'!$D$11:$D$236)), 0)),"")</f>
        <v>New Export 62</v>
      </c>
      <c r="B205" s="111" t="str">
        <f>IF($A205="","",VLOOKUP($A205,'Annex 2 EHV charges'!$D$11:$O$236,2,0))</f>
        <v>New Export 62</v>
      </c>
      <c r="C205" s="109" t="str">
        <f>IF($A205="","",VLOOKUP($A205,'Annex 2 EHV charges'!$D$11:$O$236,3,0))</f>
        <v>New Export 62</v>
      </c>
      <c r="D205" s="111" t="str">
        <f>IF($A205="","",VLOOKUP($A205,'Annex 2 EHV charges'!$D$11:$O$236,4,0))</f>
        <v>Tintinhull Forts</v>
      </c>
      <c r="E205" s="123" t="str">
        <f>IFERROR(IF(VLOOKUP($A205,'Annex 2 EHV charges'!$D$11:$O$236,9,FALSE)=0,"",VLOOKUP($A205,'Annex 2 EHV charges'!$D$11:$O$236,9,FALSE)),"")</f>
        <v/>
      </c>
      <c r="F205" s="124">
        <f>IFERROR(IF(VLOOKUP($A205,'Annex 2 EHV charges'!$D$11:$O$236,10,FALSE)=0,"",VLOOKUP($A205,'Annex 2 EHV charges'!$D$11:$O$236,10,FALSE)),"")</f>
        <v>618.08000000000004</v>
      </c>
      <c r="G205" s="125">
        <f>IFERROR(IF(VLOOKUP($A205,'Annex 2 EHV charges'!$D$11:$O$236,11,FALSE)=0,"",VLOOKUP($A205,'Annex 2 EHV charges'!$D$11:$O$236,11,FALSE)),"")</f>
        <v>0.06</v>
      </c>
      <c r="H205" s="125">
        <f>IFERROR(IF(VLOOKUP($A205,'Annex 2 EHV charges'!$D$11:$O$236,12,FALSE)=0,"",VLOOKUP($A205,'Annex 2 EHV charges'!$D$11:$O$236,12,FALSE)),"")</f>
        <v>0.06</v>
      </c>
    </row>
    <row r="206" spans="1:8" x14ac:dyDescent="0.2">
      <c r="A206" s="109" t="str">
        <f t="array" ref="A206">IFERROR(INDEX('Annex 2 EHV charges'!$D$11:$D$236, MATCH(0, IF(ISBLANK('Annex 2 EHV charges'!$D$11:$D$236),1, COUNTIF(A$10:$A205, 'Annex 2 EHV charges'!$D$11:$D$236)), 0)),"")</f>
        <v>New Export 63</v>
      </c>
      <c r="B206" s="111" t="str">
        <f>IF($A206="","",VLOOKUP($A206,'Annex 2 EHV charges'!$D$11:$O$236,2,0))</f>
        <v>New Export 63</v>
      </c>
      <c r="C206" s="109" t="str">
        <f>IF($A206="","",VLOOKUP($A206,'Annex 2 EHV charges'!$D$11:$O$236,3,0))</f>
        <v>New Export 63</v>
      </c>
      <c r="D206" s="111" t="str">
        <f>IF($A206="","",VLOOKUP($A206,'Annex 2 EHV charges'!$D$11:$O$236,4,0))</f>
        <v>Tredown Farm</v>
      </c>
      <c r="E206" s="123" t="str">
        <f>IFERROR(IF(VLOOKUP($A206,'Annex 2 EHV charges'!$D$11:$O$236,9,FALSE)=0,"",VLOOKUP($A206,'Annex 2 EHV charges'!$D$11:$O$236,9,FALSE)),"")</f>
        <v/>
      </c>
      <c r="F206" s="124">
        <f>IFERROR(IF(VLOOKUP($A206,'Annex 2 EHV charges'!$D$11:$O$236,10,FALSE)=0,"",VLOOKUP($A206,'Annex 2 EHV charges'!$D$11:$O$236,10,FALSE)),"")</f>
        <v>333.7</v>
      </c>
      <c r="G206" s="125">
        <f>IFERROR(IF(VLOOKUP($A206,'Annex 2 EHV charges'!$D$11:$O$236,11,FALSE)=0,"",VLOOKUP($A206,'Annex 2 EHV charges'!$D$11:$O$236,11,FALSE)),"")</f>
        <v>0.06</v>
      </c>
      <c r="H206" s="125">
        <f>IFERROR(IF(VLOOKUP($A206,'Annex 2 EHV charges'!$D$11:$O$236,12,FALSE)=0,"",VLOOKUP($A206,'Annex 2 EHV charges'!$D$11:$O$236,12,FALSE)),"")</f>
        <v>0.06</v>
      </c>
    </row>
    <row r="207" spans="1:8" x14ac:dyDescent="0.2">
      <c r="A207" s="109" t="str">
        <f t="array" ref="A207">IFERROR(INDEX('Annex 2 EHV charges'!$D$11:$D$236, MATCH(0, IF(ISBLANK('Annex 2 EHV charges'!$D$11:$D$236),1, COUNTIF(A$10:$A206, 'Annex 2 EHV charges'!$D$11:$D$236)), 0)),"")</f>
        <v>New Export 64</v>
      </c>
      <c r="B207" s="111" t="str">
        <f>IF($A207="","",VLOOKUP($A207,'Annex 2 EHV charges'!$D$11:$O$236,2,0))</f>
        <v>New Export 64</v>
      </c>
      <c r="C207" s="109" t="str">
        <f>IF($A207="","",VLOOKUP($A207,'Annex 2 EHV charges'!$D$11:$O$236,3,0))</f>
        <v>New Export 64</v>
      </c>
      <c r="D207" s="111" t="str">
        <f>IF($A207="","",VLOOKUP($A207,'Annex 2 EHV charges'!$D$11:$O$236,4,0))</f>
        <v>Tremaine</v>
      </c>
      <c r="E207" s="123" t="str">
        <f>IFERROR(IF(VLOOKUP($A207,'Annex 2 EHV charges'!$D$11:$O$236,9,FALSE)=0,"",VLOOKUP($A207,'Annex 2 EHV charges'!$D$11:$O$236,9,FALSE)),"")</f>
        <v/>
      </c>
      <c r="F207" s="124">
        <f>IFERROR(IF(VLOOKUP($A207,'Annex 2 EHV charges'!$D$11:$O$236,10,FALSE)=0,"",VLOOKUP($A207,'Annex 2 EHV charges'!$D$11:$O$236,10,FALSE)),"")</f>
        <v>335.8</v>
      </c>
      <c r="G207" s="125">
        <f>IFERROR(IF(VLOOKUP($A207,'Annex 2 EHV charges'!$D$11:$O$236,11,FALSE)=0,"",VLOOKUP($A207,'Annex 2 EHV charges'!$D$11:$O$236,11,FALSE)),"")</f>
        <v>0.06</v>
      </c>
      <c r="H207" s="125">
        <f>IFERROR(IF(VLOOKUP($A207,'Annex 2 EHV charges'!$D$11:$O$236,12,FALSE)=0,"",VLOOKUP($A207,'Annex 2 EHV charges'!$D$11:$O$236,12,FALSE)),"")</f>
        <v>0.06</v>
      </c>
    </row>
    <row r="208" spans="1:8" x14ac:dyDescent="0.2">
      <c r="A208" s="109" t="str">
        <f t="array" ref="A208">IFERROR(INDEX('Annex 2 EHV charges'!$D$11:$D$236, MATCH(0, IF(ISBLANK('Annex 2 EHV charges'!$D$11:$D$236),1, COUNTIF(A$10:$A207, 'Annex 2 EHV charges'!$D$11:$D$236)), 0)),"")</f>
        <v>New Export 65</v>
      </c>
      <c r="B208" s="111" t="str">
        <f>IF($A208="","",VLOOKUP($A208,'Annex 2 EHV charges'!$D$11:$O$236,2,0))</f>
        <v>New Export 65</v>
      </c>
      <c r="C208" s="109" t="str">
        <f>IF($A208="","",VLOOKUP($A208,'Annex 2 EHV charges'!$D$11:$O$236,3,0))</f>
        <v>New Export 65</v>
      </c>
      <c r="D208" s="111" t="str">
        <f>IF($A208="","",VLOOKUP($A208,'Annex 2 EHV charges'!$D$11:$O$236,4,0))</f>
        <v>Trendeal Solar Park</v>
      </c>
      <c r="E208" s="123" t="str">
        <f>IFERROR(IF(VLOOKUP($A208,'Annex 2 EHV charges'!$D$11:$O$236,9,FALSE)=0,"",VLOOKUP($A208,'Annex 2 EHV charges'!$D$11:$O$236,9,FALSE)),"")</f>
        <v/>
      </c>
      <c r="F208" s="124">
        <f>IFERROR(IF(VLOOKUP($A208,'Annex 2 EHV charges'!$D$11:$O$236,10,FALSE)=0,"",VLOOKUP($A208,'Annex 2 EHV charges'!$D$11:$O$236,10,FALSE)),"")</f>
        <v>1592.65</v>
      </c>
      <c r="G208" s="125">
        <f>IFERROR(IF(VLOOKUP($A208,'Annex 2 EHV charges'!$D$11:$O$236,11,FALSE)=0,"",VLOOKUP($A208,'Annex 2 EHV charges'!$D$11:$O$236,11,FALSE)),"")</f>
        <v>0.06</v>
      </c>
      <c r="H208" s="125">
        <f>IFERROR(IF(VLOOKUP($A208,'Annex 2 EHV charges'!$D$11:$O$236,12,FALSE)=0,"",VLOOKUP($A208,'Annex 2 EHV charges'!$D$11:$O$236,12,FALSE)),"")</f>
        <v>0.06</v>
      </c>
    </row>
    <row r="209" spans="1:8" x14ac:dyDescent="0.2">
      <c r="A209" s="109" t="str">
        <f t="array" ref="A209">IFERROR(INDEX('Annex 2 EHV charges'!$D$11:$D$236, MATCH(0, IF(ISBLANK('Annex 2 EHV charges'!$D$11:$D$236),1, COUNTIF(A$10:$A208, 'Annex 2 EHV charges'!$D$11:$D$236)), 0)),"")</f>
        <v>New Export 66</v>
      </c>
      <c r="B209" s="111" t="str">
        <f>IF($A209="","",VLOOKUP($A209,'Annex 2 EHV charges'!$D$11:$O$236,2,0))</f>
        <v>New Export 66</v>
      </c>
      <c r="C209" s="109" t="str">
        <f>IF($A209="","",VLOOKUP($A209,'Annex 2 EHV charges'!$D$11:$O$236,3,0))</f>
        <v>New Export 66</v>
      </c>
      <c r="D209" s="111" t="str">
        <f>IF($A209="","",VLOOKUP($A209,'Annex 2 EHV charges'!$D$11:$O$236,4,0))</f>
        <v>Victoria Farm</v>
      </c>
      <c r="E209" s="123" t="str">
        <f>IFERROR(IF(VLOOKUP($A209,'Annex 2 EHV charges'!$D$11:$O$236,9,FALSE)=0,"",VLOOKUP($A209,'Annex 2 EHV charges'!$D$11:$O$236,9,FALSE)),"")</f>
        <v/>
      </c>
      <c r="F209" s="124">
        <f>IFERROR(IF(VLOOKUP($A209,'Annex 2 EHV charges'!$D$11:$O$236,10,FALSE)=0,"",VLOOKUP($A209,'Annex 2 EHV charges'!$D$11:$O$236,10,FALSE)),"")</f>
        <v>471.51</v>
      </c>
      <c r="G209" s="125">
        <f>IFERROR(IF(VLOOKUP($A209,'Annex 2 EHV charges'!$D$11:$O$236,11,FALSE)=0,"",VLOOKUP($A209,'Annex 2 EHV charges'!$D$11:$O$236,11,FALSE)),"")</f>
        <v>0.06</v>
      </c>
      <c r="H209" s="125">
        <f>IFERROR(IF(VLOOKUP($A209,'Annex 2 EHV charges'!$D$11:$O$236,12,FALSE)=0,"",VLOOKUP($A209,'Annex 2 EHV charges'!$D$11:$O$236,12,FALSE)),"")</f>
        <v>0.06</v>
      </c>
    </row>
    <row r="210" spans="1:8" x14ac:dyDescent="0.2">
      <c r="A210" s="109" t="str">
        <f t="array" ref="A210">IFERROR(INDEX('Annex 2 EHV charges'!$D$11:$D$236, MATCH(0, IF(ISBLANK('Annex 2 EHV charges'!$D$11:$D$236),1, COUNTIF(A$10:$A209, 'Annex 2 EHV charges'!$D$11:$D$236)), 0)),"")</f>
        <v>New Export 67</v>
      </c>
      <c r="B210" s="111" t="str">
        <f>IF($A210="","",VLOOKUP($A210,'Annex 2 EHV charges'!$D$11:$O$236,2,0))</f>
        <v>New Export 67</v>
      </c>
      <c r="C210" s="109" t="str">
        <f>IF($A210="","",VLOOKUP($A210,'Annex 2 EHV charges'!$D$11:$O$236,3,0))</f>
        <v>New Export 67</v>
      </c>
      <c r="D210" s="111" t="str">
        <f>IF($A210="","",VLOOKUP($A210,'Annex 2 EHV charges'!$D$11:$O$236,4,0))</f>
        <v>Walland Farm</v>
      </c>
      <c r="E210" s="123" t="str">
        <f>IFERROR(IF(VLOOKUP($A210,'Annex 2 EHV charges'!$D$11:$O$236,9,FALSE)=0,"",VLOOKUP($A210,'Annex 2 EHV charges'!$D$11:$O$236,9,FALSE)),"")</f>
        <v/>
      </c>
      <c r="F210" s="124">
        <f>IFERROR(IF(VLOOKUP($A210,'Annex 2 EHV charges'!$D$11:$O$236,10,FALSE)=0,"",VLOOKUP($A210,'Annex 2 EHV charges'!$D$11:$O$236,10,FALSE)),"")</f>
        <v>327.94</v>
      </c>
      <c r="G210" s="125">
        <f>IFERROR(IF(VLOOKUP($A210,'Annex 2 EHV charges'!$D$11:$O$236,11,FALSE)=0,"",VLOOKUP($A210,'Annex 2 EHV charges'!$D$11:$O$236,11,FALSE)),"")</f>
        <v>0.06</v>
      </c>
      <c r="H210" s="125">
        <f>IFERROR(IF(VLOOKUP($A210,'Annex 2 EHV charges'!$D$11:$O$236,12,FALSE)=0,"",VLOOKUP($A210,'Annex 2 EHV charges'!$D$11:$O$236,12,FALSE)),"")</f>
        <v>0.06</v>
      </c>
    </row>
    <row r="211" spans="1:8" x14ac:dyDescent="0.2">
      <c r="A211" s="109" t="str">
        <f t="array" ref="A211">IFERROR(INDEX('Annex 2 EHV charges'!$D$11:$D$236, MATCH(0, IF(ISBLANK('Annex 2 EHV charges'!$D$11:$D$236),1, COUNTIF(A$10:$A210, 'Annex 2 EHV charges'!$D$11:$D$236)), 0)),"")</f>
        <v>New Export 68</v>
      </c>
      <c r="B211" s="111" t="str">
        <f>IF($A211="","",VLOOKUP($A211,'Annex 2 EHV charges'!$D$11:$O$236,2,0))</f>
        <v>New Export 68</v>
      </c>
      <c r="C211" s="109" t="str">
        <f>IF($A211="","",VLOOKUP($A211,'Annex 2 EHV charges'!$D$11:$O$236,3,0))</f>
        <v>New Export 68</v>
      </c>
      <c r="D211" s="111" t="str">
        <f>IF($A211="","",VLOOKUP($A211,'Annex 2 EHV charges'!$D$11:$O$236,4,0))</f>
        <v>West Venn Farm PV</v>
      </c>
      <c r="E211" s="123" t="str">
        <f>IFERROR(IF(VLOOKUP($A211,'Annex 2 EHV charges'!$D$11:$O$236,9,FALSE)=0,"",VLOOKUP($A211,'Annex 2 EHV charges'!$D$11:$O$236,9,FALSE)),"")</f>
        <v/>
      </c>
      <c r="F211" s="124">
        <f>IFERROR(IF(VLOOKUP($A211,'Annex 2 EHV charges'!$D$11:$O$236,10,FALSE)=0,"",VLOOKUP($A211,'Annex 2 EHV charges'!$D$11:$O$236,10,FALSE)),"")</f>
        <v>334.37</v>
      </c>
      <c r="G211" s="125">
        <f>IFERROR(IF(VLOOKUP($A211,'Annex 2 EHV charges'!$D$11:$O$236,11,FALSE)=0,"",VLOOKUP($A211,'Annex 2 EHV charges'!$D$11:$O$236,11,FALSE)),"")</f>
        <v>0.06</v>
      </c>
      <c r="H211" s="125">
        <f>IFERROR(IF(VLOOKUP($A211,'Annex 2 EHV charges'!$D$11:$O$236,12,FALSE)=0,"",VLOOKUP($A211,'Annex 2 EHV charges'!$D$11:$O$236,12,FALSE)),"")</f>
        <v>0.06</v>
      </c>
    </row>
    <row r="212" spans="1:8" x14ac:dyDescent="0.2">
      <c r="A212" s="109" t="str">
        <f t="array" ref="A212">IFERROR(INDEX('Annex 2 EHV charges'!$D$11:$D$236, MATCH(0, IF(ISBLANK('Annex 2 EHV charges'!$D$11:$D$236),1, COUNTIF(A$10:$A211, 'Annex 2 EHV charges'!$D$11:$D$236)), 0)),"")</f>
        <v>New Export 69</v>
      </c>
      <c r="B212" s="111" t="str">
        <f>IF($A212="","",VLOOKUP($A212,'Annex 2 EHV charges'!$D$11:$O$236,2,0))</f>
        <v>New Export 69</v>
      </c>
      <c r="C212" s="109" t="str">
        <f>IF($A212="","",VLOOKUP($A212,'Annex 2 EHV charges'!$D$11:$O$236,3,0))</f>
        <v>New Export 69</v>
      </c>
      <c r="D212" s="111" t="str">
        <f>IF($A212="","",VLOOKUP($A212,'Annex 2 EHV charges'!$D$11:$O$236,4,0))</f>
        <v>Wheelers Cross</v>
      </c>
      <c r="E212" s="123" t="str">
        <f>IFERROR(IF(VLOOKUP($A212,'Annex 2 EHV charges'!$D$11:$O$236,9,FALSE)=0,"",VLOOKUP($A212,'Annex 2 EHV charges'!$D$11:$O$236,9,FALSE)),"")</f>
        <v/>
      </c>
      <c r="F212" s="124">
        <f>IFERROR(IF(VLOOKUP($A212,'Annex 2 EHV charges'!$D$11:$O$236,10,FALSE)=0,"",VLOOKUP($A212,'Annex 2 EHV charges'!$D$11:$O$236,10,FALSE)),"")</f>
        <v>2082.0700000000002</v>
      </c>
      <c r="G212" s="125">
        <f>IFERROR(IF(VLOOKUP($A212,'Annex 2 EHV charges'!$D$11:$O$236,11,FALSE)=0,"",VLOOKUP($A212,'Annex 2 EHV charges'!$D$11:$O$236,11,FALSE)),"")</f>
        <v>0.06</v>
      </c>
      <c r="H212" s="125">
        <f>IFERROR(IF(VLOOKUP($A212,'Annex 2 EHV charges'!$D$11:$O$236,12,FALSE)=0,"",VLOOKUP($A212,'Annex 2 EHV charges'!$D$11:$O$236,12,FALSE)),"")</f>
        <v>0.06</v>
      </c>
    </row>
    <row r="213" spans="1:8" x14ac:dyDescent="0.2">
      <c r="A213" s="109" t="str">
        <f t="array" ref="A213">IFERROR(INDEX('Annex 2 EHV charges'!$D$11:$D$236, MATCH(0, IF(ISBLANK('Annex 2 EHV charges'!$D$11:$D$236),1, COUNTIF(A$10:$A212, 'Annex 2 EHV charges'!$D$11:$D$236)), 0)),"")</f>
        <v>New Export 70</v>
      </c>
      <c r="B213" s="111" t="str">
        <f>IF($A213="","",VLOOKUP($A213,'Annex 2 EHV charges'!$D$11:$O$236,2,0))</f>
        <v>New Export 70</v>
      </c>
      <c r="C213" s="109" t="str">
        <f>IF($A213="","",VLOOKUP($A213,'Annex 2 EHV charges'!$D$11:$O$236,3,0))</f>
        <v>New Export 70</v>
      </c>
      <c r="D213" s="111" t="str">
        <f>IF($A213="","",VLOOKUP($A213,'Annex 2 EHV charges'!$D$11:$O$236,4,0))</f>
        <v>Wilton Farm</v>
      </c>
      <c r="E213" s="123" t="str">
        <f>IFERROR(IF(VLOOKUP($A213,'Annex 2 EHV charges'!$D$11:$O$236,9,FALSE)=0,"",VLOOKUP($A213,'Annex 2 EHV charges'!$D$11:$O$236,9,FALSE)),"")</f>
        <v/>
      </c>
      <c r="F213" s="124">
        <f>IFERROR(IF(VLOOKUP($A213,'Annex 2 EHV charges'!$D$11:$O$236,10,FALSE)=0,"",VLOOKUP($A213,'Annex 2 EHV charges'!$D$11:$O$236,10,FALSE)),"")</f>
        <v>690.18</v>
      </c>
      <c r="G213" s="125">
        <f>IFERROR(IF(VLOOKUP($A213,'Annex 2 EHV charges'!$D$11:$O$236,11,FALSE)=0,"",VLOOKUP($A213,'Annex 2 EHV charges'!$D$11:$O$236,11,FALSE)),"")</f>
        <v>0.06</v>
      </c>
      <c r="H213" s="125">
        <f>IFERROR(IF(VLOOKUP($A213,'Annex 2 EHV charges'!$D$11:$O$236,12,FALSE)=0,"",VLOOKUP($A213,'Annex 2 EHV charges'!$D$11:$O$236,12,FALSE)),"")</f>
        <v>0.06</v>
      </c>
    </row>
    <row r="214" spans="1:8" x14ac:dyDescent="0.2">
      <c r="A214" s="109" t="str">
        <f t="array" ref="A214">IFERROR(INDEX('Annex 2 EHV charges'!$D$11:$D$236, MATCH(0, IF(ISBLANK('Annex 2 EHV charges'!$D$11:$D$236),1, COUNTIF(A$10:$A213, 'Annex 2 EHV charges'!$D$11:$D$236)), 0)),"")</f>
        <v>New Export 71</v>
      </c>
      <c r="B214" s="111" t="str">
        <f>IF($A214="","",VLOOKUP($A214,'Annex 2 EHV charges'!$D$11:$O$236,2,0))</f>
        <v>New Export 71</v>
      </c>
      <c r="C214" s="109" t="str">
        <f>IF($A214="","",VLOOKUP($A214,'Annex 2 EHV charges'!$D$11:$O$236,3,0))</f>
        <v>New Export 71</v>
      </c>
      <c r="D214" s="111" t="str">
        <f>IF($A214="","",VLOOKUP($A214,'Annex 2 EHV charges'!$D$11:$O$236,4,0))</f>
        <v>Woodland Barton Windfarm</v>
      </c>
      <c r="E214" s="123" t="str">
        <f>IFERROR(IF(VLOOKUP($A214,'Annex 2 EHV charges'!$D$11:$O$236,9,FALSE)=0,"",VLOOKUP($A214,'Annex 2 EHV charges'!$D$11:$O$236,9,FALSE)),"")</f>
        <v/>
      </c>
      <c r="F214" s="124">
        <f>IFERROR(IF(VLOOKUP($A214,'Annex 2 EHV charges'!$D$11:$O$236,10,FALSE)=0,"",VLOOKUP($A214,'Annex 2 EHV charges'!$D$11:$O$236,10,FALSE)),"")</f>
        <v>2228.54</v>
      </c>
      <c r="G214" s="125">
        <f>IFERROR(IF(VLOOKUP($A214,'Annex 2 EHV charges'!$D$11:$O$236,11,FALSE)=0,"",VLOOKUP($A214,'Annex 2 EHV charges'!$D$11:$O$236,11,FALSE)),"")</f>
        <v>0.06</v>
      </c>
      <c r="H214" s="125">
        <f>IFERROR(IF(VLOOKUP($A214,'Annex 2 EHV charges'!$D$11:$O$236,12,FALSE)=0,"",VLOOKUP($A214,'Annex 2 EHV charges'!$D$11:$O$236,12,FALSE)),"")</f>
        <v>0.06</v>
      </c>
    </row>
    <row r="215" spans="1:8" x14ac:dyDescent="0.2">
      <c r="A215" s="109" t="str">
        <f t="array" ref="A215">IFERROR(INDEX('Annex 2 EHV charges'!$D$11:$D$236, MATCH(0, IF(ISBLANK('Annex 2 EHV charges'!$D$11:$D$236),1, COUNTIF(A$10:$A214, 'Annex 2 EHV charges'!$D$11:$D$236)), 0)),"")</f>
        <v>New Export 72</v>
      </c>
      <c r="B215" s="111" t="str">
        <f>IF($A215="","",VLOOKUP($A215,'Annex 2 EHV charges'!$D$11:$O$236,2,0))</f>
        <v>New Export 72</v>
      </c>
      <c r="C215" s="109" t="str">
        <f>IF($A215="","",VLOOKUP($A215,'Annex 2 EHV charges'!$D$11:$O$236,3,0))</f>
        <v>New Export 72</v>
      </c>
      <c r="D215" s="111" t="str">
        <f>IF($A215="","",VLOOKUP($A215,'Annex 2 EHV charges'!$D$11:$O$236,4,0))</f>
        <v>Woodlands</v>
      </c>
      <c r="E215" s="123" t="str">
        <f>IFERROR(IF(VLOOKUP($A215,'Annex 2 EHV charges'!$D$11:$O$236,9,FALSE)=0,"",VLOOKUP($A215,'Annex 2 EHV charges'!$D$11:$O$236,9,FALSE)),"")</f>
        <v/>
      </c>
      <c r="F215" s="124">
        <f>IFERROR(IF(VLOOKUP($A215,'Annex 2 EHV charges'!$D$11:$O$236,10,FALSE)=0,"",VLOOKUP($A215,'Annex 2 EHV charges'!$D$11:$O$236,10,FALSE)),"")</f>
        <v>1588.8</v>
      </c>
      <c r="G215" s="125">
        <f>IFERROR(IF(VLOOKUP($A215,'Annex 2 EHV charges'!$D$11:$O$236,11,FALSE)=0,"",VLOOKUP($A215,'Annex 2 EHV charges'!$D$11:$O$236,11,FALSE)),"")</f>
        <v>0.06</v>
      </c>
      <c r="H215" s="125">
        <f>IFERROR(IF(VLOOKUP($A215,'Annex 2 EHV charges'!$D$11:$O$236,12,FALSE)=0,"",VLOOKUP($A215,'Annex 2 EHV charges'!$D$11:$O$236,12,FALSE)),"")</f>
        <v>0.06</v>
      </c>
    </row>
    <row r="216" spans="1:8" x14ac:dyDescent="0.2">
      <c r="A216" s="109">
        <f t="array" ref="A216">IFERROR(INDEX('Annex 2 EHV charges'!$D$11:$D$236, MATCH(0, IF(ISBLANK('Annex 2 EHV charges'!$D$11:$D$236),1, COUNTIF(A$10:$A215, 'Annex 2 EHV charges'!$D$11:$D$236)), 0)),"")</f>
        <v>391</v>
      </c>
      <c r="B216" s="111">
        <f>IF($A216="","",VLOOKUP($A216,'Annex 2 EHV charges'!$D$11:$O$236,2,0))</f>
        <v>391</v>
      </c>
      <c r="C216" s="109" t="str">
        <f>IF($A216="","",VLOOKUP($A216,'Annex 2 EHV charges'!$D$11:$O$236,3,0))</f>
        <v>2200042335230</v>
      </c>
      <c r="D216" s="111" t="str">
        <f>IF($A216="","",VLOOKUP($A216,'Annex 2 EHV charges'!$D$11:$O$236,4,0))</f>
        <v>Yew Tree</v>
      </c>
      <c r="E216" s="123" t="str">
        <f>IFERROR(IF(VLOOKUP($A216,'Annex 2 EHV charges'!$D$11:$O$236,9,FALSE)=0,"",VLOOKUP($A216,'Annex 2 EHV charges'!$D$11:$O$236,9,FALSE)),"")</f>
        <v/>
      </c>
      <c r="F216" s="124">
        <f>IFERROR(IF(VLOOKUP($A216,'Annex 2 EHV charges'!$D$11:$O$236,10,FALSE)=0,"",VLOOKUP($A216,'Annex 2 EHV charges'!$D$11:$O$236,10,FALSE)),"")</f>
        <v>332.24</v>
      </c>
      <c r="G216" s="125">
        <f>IFERROR(IF(VLOOKUP($A216,'Annex 2 EHV charges'!$D$11:$O$236,11,FALSE)=0,"",VLOOKUP($A216,'Annex 2 EHV charges'!$D$11:$O$236,11,FALSE)),"")</f>
        <v>0.06</v>
      </c>
      <c r="H216" s="125">
        <f>IFERROR(IF(VLOOKUP($A216,'Annex 2 EHV charges'!$D$11:$O$236,12,FALSE)=0,"",VLOOKUP($A216,'Annex 2 EHV charges'!$D$11:$O$236,12,FALSE)),"")</f>
        <v>0.06</v>
      </c>
    </row>
    <row r="217" spans="1:8" x14ac:dyDescent="0.2">
      <c r="A217" s="109" t="str">
        <f t="array" ref="A217">IFERROR(INDEX('Annex 2 EHV charges'!$D$11:$D$236, MATCH(0, IF(ISBLANK('Annex 2 EHV charges'!$D$11:$D$236),1, COUNTIF(A$10:$A216, 'Annex 2 EHV charges'!$D$11:$D$236)), 0)),"")</f>
        <v/>
      </c>
      <c r="B217" s="111" t="str">
        <f>IF($A217="","",VLOOKUP($A217,'Annex 2 EHV charges'!$D$11:$O$236,2,0))</f>
        <v/>
      </c>
      <c r="C217" s="109" t="str">
        <f>IF($A217="","",VLOOKUP($A217,'Annex 2 EHV charges'!$D$11:$O$236,3,0))</f>
        <v/>
      </c>
      <c r="D217" s="111" t="str">
        <f>IF($A217="","",VLOOKUP($A217,'Annex 2 EHV charges'!$D$11:$O$236,4,0))</f>
        <v/>
      </c>
      <c r="E217" s="123" t="str">
        <f>IFERROR(IF(VLOOKUP($A217,'Annex 2 EHV charges'!$D$11:$O$236,9,FALSE)=0,"",VLOOKUP($A217,'Annex 2 EHV charges'!$D$11:$O$236,9,FALSE)),"")</f>
        <v/>
      </c>
      <c r="F217" s="124" t="str">
        <f>IFERROR(IF(VLOOKUP($A217,'Annex 2 EHV charges'!$D$11:$O$236,10,FALSE)=0,"",VLOOKUP($A217,'Annex 2 EHV charges'!$D$11:$O$236,10,FALSE)),"")</f>
        <v/>
      </c>
      <c r="G217" s="125" t="str">
        <f>IFERROR(IF(VLOOKUP($A217,'Annex 2 EHV charges'!$D$11:$O$236,11,FALSE)=0,"",VLOOKUP($A217,'Annex 2 EHV charges'!$D$11:$O$236,11,FALSE)),"")</f>
        <v/>
      </c>
      <c r="H217" s="125" t="str">
        <f>IFERROR(IF(VLOOKUP($A217,'Annex 2 EHV charges'!$D$11:$O$236,12,FALSE)=0,"",VLOOKUP($A217,'Annex 2 EHV charges'!$D$11:$O$236,12,FALSE)),"")</f>
        <v/>
      </c>
    </row>
    <row r="218" spans="1:8" x14ac:dyDescent="0.2">
      <c r="A218" s="109" t="str">
        <f t="array" ref="A218">IFERROR(INDEX('Annex 2 EHV charges'!$D$11:$D$236, MATCH(0, IF(ISBLANK('Annex 2 EHV charges'!$D$11:$D$236),1, COUNTIF(A$10:$A217, 'Annex 2 EHV charges'!$D$11:$D$236)), 0)),"")</f>
        <v/>
      </c>
      <c r="B218" s="111" t="str">
        <f>IF($A218="","",VLOOKUP($A218,'Annex 2 EHV charges'!$D$11:$O$236,2,0))</f>
        <v/>
      </c>
      <c r="C218" s="109" t="str">
        <f>IF($A218="","",VLOOKUP($A218,'Annex 2 EHV charges'!$D$11:$O$236,3,0))</f>
        <v/>
      </c>
      <c r="D218" s="111" t="str">
        <f>IF($A218="","",VLOOKUP($A218,'Annex 2 EHV charges'!$D$11:$O$236,4,0))</f>
        <v/>
      </c>
      <c r="E218" s="123" t="str">
        <f>IFERROR(IF(VLOOKUP($A218,'Annex 2 EHV charges'!$D$11:$O$236,9,FALSE)=0,"",VLOOKUP($A218,'Annex 2 EHV charges'!$D$11:$O$236,9,FALSE)),"")</f>
        <v/>
      </c>
      <c r="F218" s="124" t="str">
        <f>IFERROR(IF(VLOOKUP($A218,'Annex 2 EHV charges'!$D$11:$O$236,10,FALSE)=0,"",VLOOKUP($A218,'Annex 2 EHV charges'!$D$11:$O$236,10,FALSE)),"")</f>
        <v/>
      </c>
      <c r="G218" s="125" t="str">
        <f>IFERROR(IF(VLOOKUP($A218,'Annex 2 EHV charges'!$D$11:$O$236,11,FALSE)=0,"",VLOOKUP($A218,'Annex 2 EHV charges'!$D$11:$O$236,11,FALSE)),"")</f>
        <v/>
      </c>
      <c r="H218" s="125" t="str">
        <f>IFERROR(IF(VLOOKUP($A218,'Annex 2 EHV charges'!$D$11:$O$236,12,FALSE)=0,"",VLOOKUP($A218,'Annex 2 EHV charges'!$D$11:$O$236,12,FALSE)),"")</f>
        <v/>
      </c>
    </row>
    <row r="219" spans="1:8" x14ac:dyDescent="0.2">
      <c r="A219" s="109" t="str">
        <f t="array" ref="A219">IFERROR(INDEX('Annex 2 EHV charges'!$D$11:$D$236, MATCH(0, IF(ISBLANK('Annex 2 EHV charges'!$D$11:$D$236),1, COUNTIF(A$10:$A218, 'Annex 2 EHV charges'!$D$11:$D$236)), 0)),"")</f>
        <v/>
      </c>
      <c r="B219" s="111" t="str">
        <f>IF($A219="","",VLOOKUP($A219,'Annex 2 EHV charges'!$D$11:$O$236,2,0))</f>
        <v/>
      </c>
      <c r="C219" s="109" t="str">
        <f>IF($A219="","",VLOOKUP($A219,'Annex 2 EHV charges'!$D$11:$O$236,3,0))</f>
        <v/>
      </c>
      <c r="D219" s="111" t="str">
        <f>IF($A219="","",VLOOKUP($A219,'Annex 2 EHV charges'!$D$11:$O$236,4,0))</f>
        <v/>
      </c>
      <c r="E219" s="123" t="str">
        <f>IFERROR(IF(VLOOKUP($A219,'Annex 2 EHV charges'!$D$11:$O$236,9,FALSE)=0,"",VLOOKUP($A219,'Annex 2 EHV charges'!$D$11:$O$236,9,FALSE)),"")</f>
        <v/>
      </c>
      <c r="F219" s="124" t="str">
        <f>IFERROR(IF(VLOOKUP($A219,'Annex 2 EHV charges'!$D$11:$O$236,10,FALSE)=0,"",VLOOKUP($A219,'Annex 2 EHV charges'!$D$11:$O$236,10,FALSE)),"")</f>
        <v/>
      </c>
      <c r="G219" s="125" t="str">
        <f>IFERROR(IF(VLOOKUP($A219,'Annex 2 EHV charges'!$D$11:$O$236,11,FALSE)=0,"",VLOOKUP($A219,'Annex 2 EHV charges'!$D$11:$O$236,11,FALSE)),"")</f>
        <v/>
      </c>
      <c r="H219" s="125" t="str">
        <f>IFERROR(IF(VLOOKUP($A219,'Annex 2 EHV charges'!$D$11:$O$236,12,FALSE)=0,"",VLOOKUP($A219,'Annex 2 EHV charges'!$D$11:$O$236,12,FALSE)),"")</f>
        <v/>
      </c>
    </row>
    <row r="220" spans="1:8" x14ac:dyDescent="0.2">
      <c r="A220" s="109" t="str">
        <f t="array" ref="A220">IFERROR(INDEX('Annex 2 EHV charges'!$D$11:$D$236, MATCH(0, IF(ISBLANK('Annex 2 EHV charges'!$D$11:$D$236),1, COUNTIF(A$10:$A219, 'Annex 2 EHV charges'!$D$11:$D$236)), 0)),"")</f>
        <v/>
      </c>
      <c r="B220" s="111" t="str">
        <f>IF($A220="","",VLOOKUP($A220,'Annex 2 EHV charges'!$D$11:$O$236,2,0))</f>
        <v/>
      </c>
      <c r="C220" s="109" t="str">
        <f>IF($A220="","",VLOOKUP($A220,'Annex 2 EHV charges'!$D$11:$O$236,3,0))</f>
        <v/>
      </c>
      <c r="D220" s="111" t="str">
        <f>IF($A220="","",VLOOKUP($A220,'Annex 2 EHV charges'!$D$11:$O$236,4,0))</f>
        <v/>
      </c>
      <c r="E220" s="123" t="str">
        <f>IFERROR(IF(VLOOKUP($A220,'Annex 2 EHV charges'!$D$11:$O$236,9,FALSE)=0,"",VLOOKUP($A220,'Annex 2 EHV charges'!$D$11:$O$236,9,FALSE)),"")</f>
        <v/>
      </c>
      <c r="F220" s="124" t="str">
        <f>IFERROR(IF(VLOOKUP($A220,'Annex 2 EHV charges'!$D$11:$O$236,10,FALSE)=0,"",VLOOKUP($A220,'Annex 2 EHV charges'!$D$11:$O$236,10,FALSE)),"")</f>
        <v/>
      </c>
      <c r="G220" s="125" t="str">
        <f>IFERROR(IF(VLOOKUP($A220,'Annex 2 EHV charges'!$D$11:$O$236,11,FALSE)=0,"",VLOOKUP($A220,'Annex 2 EHV charges'!$D$11:$O$236,11,FALSE)),"")</f>
        <v/>
      </c>
      <c r="H220" s="125" t="str">
        <f>IFERROR(IF(VLOOKUP($A220,'Annex 2 EHV charges'!$D$11:$O$236,12,FALSE)=0,"",VLOOKUP($A220,'Annex 2 EHV charges'!$D$11:$O$236,12,FALSE)),"")</f>
        <v/>
      </c>
    </row>
    <row r="221" spans="1:8" x14ac:dyDescent="0.2">
      <c r="A221" s="109" t="str">
        <f t="array" ref="A221">IFERROR(INDEX('Annex 2 EHV charges'!$D$11:$D$236, MATCH(0, IF(ISBLANK('Annex 2 EHV charges'!$D$11:$D$236),1, COUNTIF(A$10:$A220, 'Annex 2 EHV charges'!$D$11:$D$236)), 0)),"")</f>
        <v/>
      </c>
      <c r="B221" s="111" t="str">
        <f>IF($A221="","",VLOOKUP($A221,'Annex 2 EHV charges'!$D$11:$O$236,2,0))</f>
        <v/>
      </c>
      <c r="C221" s="109" t="str">
        <f>IF($A221="","",VLOOKUP($A221,'Annex 2 EHV charges'!$D$11:$O$236,3,0))</f>
        <v/>
      </c>
      <c r="D221" s="111" t="str">
        <f>IF($A221="","",VLOOKUP($A221,'Annex 2 EHV charges'!$D$11:$O$236,4,0))</f>
        <v/>
      </c>
      <c r="E221" s="123" t="str">
        <f>IFERROR(IF(VLOOKUP($A221,'Annex 2 EHV charges'!$D$11:$O$236,9,FALSE)=0,"",VLOOKUP($A221,'Annex 2 EHV charges'!$D$11:$O$236,9,FALSE)),"")</f>
        <v/>
      </c>
      <c r="F221" s="124" t="str">
        <f>IFERROR(IF(VLOOKUP($A221,'Annex 2 EHV charges'!$D$11:$O$236,10,FALSE)=0,"",VLOOKUP($A221,'Annex 2 EHV charges'!$D$11:$O$236,10,FALSE)),"")</f>
        <v/>
      </c>
      <c r="G221" s="125" t="str">
        <f>IFERROR(IF(VLOOKUP($A221,'Annex 2 EHV charges'!$D$11:$O$236,11,FALSE)=0,"",VLOOKUP($A221,'Annex 2 EHV charges'!$D$11:$O$236,11,FALSE)),"")</f>
        <v/>
      </c>
      <c r="H221" s="125" t="str">
        <f>IFERROR(IF(VLOOKUP($A221,'Annex 2 EHV charges'!$D$11:$O$236,12,FALSE)=0,"",VLOOKUP($A221,'Annex 2 EHV charges'!$D$11:$O$236,12,FALSE)),"")</f>
        <v/>
      </c>
    </row>
    <row r="222" spans="1:8" x14ac:dyDescent="0.2">
      <c r="A222" s="109" t="str">
        <f t="array" ref="A222">IFERROR(INDEX('Annex 2 EHV charges'!$D$11:$D$236, MATCH(0, IF(ISBLANK('Annex 2 EHV charges'!$D$11:$D$236),1, COUNTIF(A$10:$A221, 'Annex 2 EHV charges'!$D$11:$D$236)), 0)),"")</f>
        <v/>
      </c>
      <c r="B222" s="111" t="str">
        <f>IF($A222="","",VLOOKUP($A222,'Annex 2 EHV charges'!$D$11:$O$236,2,0))</f>
        <v/>
      </c>
      <c r="C222" s="109" t="str">
        <f>IF($A222="","",VLOOKUP($A222,'Annex 2 EHV charges'!$D$11:$O$236,3,0))</f>
        <v/>
      </c>
      <c r="D222" s="111" t="str">
        <f>IF($A222="","",VLOOKUP($A222,'Annex 2 EHV charges'!$D$11:$O$236,4,0))</f>
        <v/>
      </c>
      <c r="E222" s="123" t="str">
        <f>IFERROR(IF(VLOOKUP($A222,'Annex 2 EHV charges'!$D$11:$O$236,9,FALSE)=0,"",VLOOKUP($A222,'Annex 2 EHV charges'!$D$11:$O$236,9,FALSE)),"")</f>
        <v/>
      </c>
      <c r="F222" s="124" t="str">
        <f>IFERROR(IF(VLOOKUP($A222,'Annex 2 EHV charges'!$D$11:$O$236,10,FALSE)=0,"",VLOOKUP($A222,'Annex 2 EHV charges'!$D$11:$O$236,10,FALSE)),"")</f>
        <v/>
      </c>
      <c r="G222" s="125" t="str">
        <f>IFERROR(IF(VLOOKUP($A222,'Annex 2 EHV charges'!$D$11:$O$236,11,FALSE)=0,"",VLOOKUP($A222,'Annex 2 EHV charges'!$D$11:$O$236,11,FALSE)),"")</f>
        <v/>
      </c>
      <c r="H222" s="125" t="str">
        <f>IFERROR(IF(VLOOKUP($A222,'Annex 2 EHV charges'!$D$11:$O$236,12,FALSE)=0,"",VLOOKUP($A222,'Annex 2 EHV charges'!$D$11:$O$236,12,FALSE)),"")</f>
        <v/>
      </c>
    </row>
    <row r="223" spans="1:8" x14ac:dyDescent="0.2">
      <c r="A223" s="109" t="str">
        <f t="array" ref="A223">IFERROR(INDEX('Annex 2 EHV charges'!$D$11:$D$236, MATCH(0, IF(ISBLANK('Annex 2 EHV charges'!$D$11:$D$236),1, COUNTIF(A$10:$A222, 'Annex 2 EHV charges'!$D$11:$D$236)), 0)),"")</f>
        <v/>
      </c>
      <c r="B223" s="111" t="str">
        <f>IF($A223="","",VLOOKUP($A223,'Annex 2 EHV charges'!$D$11:$O$236,2,0))</f>
        <v/>
      </c>
      <c r="C223" s="109" t="str">
        <f>IF($A223="","",VLOOKUP($A223,'Annex 2 EHV charges'!$D$11:$O$236,3,0))</f>
        <v/>
      </c>
      <c r="D223" s="111" t="str">
        <f>IF($A223="","",VLOOKUP($A223,'Annex 2 EHV charges'!$D$11:$O$236,4,0))</f>
        <v/>
      </c>
      <c r="E223" s="123" t="str">
        <f>IFERROR(IF(VLOOKUP($A223,'Annex 2 EHV charges'!$D$11:$O$236,9,FALSE)=0,"",VLOOKUP($A223,'Annex 2 EHV charges'!$D$11:$O$236,9,FALSE)),"")</f>
        <v/>
      </c>
      <c r="F223" s="124" t="str">
        <f>IFERROR(IF(VLOOKUP($A223,'Annex 2 EHV charges'!$D$11:$O$236,10,FALSE)=0,"",VLOOKUP($A223,'Annex 2 EHV charges'!$D$11:$O$236,10,FALSE)),"")</f>
        <v/>
      </c>
      <c r="G223" s="125" t="str">
        <f>IFERROR(IF(VLOOKUP($A223,'Annex 2 EHV charges'!$D$11:$O$236,11,FALSE)=0,"",VLOOKUP($A223,'Annex 2 EHV charges'!$D$11:$O$236,11,FALSE)),"")</f>
        <v/>
      </c>
      <c r="H223" s="125" t="str">
        <f>IFERROR(IF(VLOOKUP($A223,'Annex 2 EHV charges'!$D$11:$O$236,12,FALSE)=0,"",VLOOKUP($A223,'Annex 2 EHV charges'!$D$11:$O$236,12,FALSE)),"")</f>
        <v/>
      </c>
    </row>
    <row r="224" spans="1:8" x14ac:dyDescent="0.2">
      <c r="A224" s="109" t="str">
        <f t="array" ref="A224">IFERROR(INDEX('Annex 2 EHV charges'!$D$11:$D$236, MATCH(0, IF(ISBLANK('Annex 2 EHV charges'!$D$11:$D$236),1, COUNTIF(A$10:$A223, 'Annex 2 EHV charges'!$D$11:$D$236)), 0)),"")</f>
        <v/>
      </c>
      <c r="B224" s="111" t="str">
        <f>IF($A224="","",VLOOKUP($A224,'Annex 2 EHV charges'!$D$11:$O$236,2,0))</f>
        <v/>
      </c>
      <c r="C224" s="109" t="str">
        <f>IF($A224="","",VLOOKUP($A224,'Annex 2 EHV charges'!$D$11:$O$236,3,0))</f>
        <v/>
      </c>
      <c r="D224" s="111" t="str">
        <f>IF($A224="","",VLOOKUP($A224,'Annex 2 EHV charges'!$D$11:$O$236,4,0))</f>
        <v/>
      </c>
      <c r="E224" s="123" t="str">
        <f>IFERROR(IF(VLOOKUP($A224,'Annex 2 EHV charges'!$D$11:$O$236,9,FALSE)=0,"",VLOOKUP($A224,'Annex 2 EHV charges'!$D$11:$O$236,9,FALSE)),"")</f>
        <v/>
      </c>
      <c r="F224" s="124" t="str">
        <f>IFERROR(IF(VLOOKUP($A224,'Annex 2 EHV charges'!$D$11:$O$236,10,FALSE)=0,"",VLOOKUP($A224,'Annex 2 EHV charges'!$D$11:$O$236,10,FALSE)),"")</f>
        <v/>
      </c>
      <c r="G224" s="125" t="str">
        <f>IFERROR(IF(VLOOKUP($A224,'Annex 2 EHV charges'!$D$11:$O$236,11,FALSE)=0,"",VLOOKUP($A224,'Annex 2 EHV charges'!$D$11:$O$236,11,FALSE)),"")</f>
        <v/>
      </c>
      <c r="H224" s="125" t="str">
        <f>IFERROR(IF(VLOOKUP($A224,'Annex 2 EHV charges'!$D$11:$O$236,12,FALSE)=0,"",VLOOKUP($A224,'Annex 2 EHV charges'!$D$11:$O$236,12,FALSE)),"")</f>
        <v/>
      </c>
    </row>
    <row r="225" spans="1:8" x14ac:dyDescent="0.2">
      <c r="A225" s="109" t="str">
        <f t="array" ref="A225">IFERROR(INDEX('Annex 2 EHV charges'!$D$11:$D$236, MATCH(0, IF(ISBLANK('Annex 2 EHV charges'!$D$11:$D$236),1, COUNTIF(A$10:$A224, 'Annex 2 EHV charges'!$D$11:$D$236)), 0)),"")</f>
        <v/>
      </c>
      <c r="B225" s="111" t="str">
        <f>IF($A225="","",VLOOKUP($A225,'Annex 2 EHV charges'!$D$11:$O$236,2,0))</f>
        <v/>
      </c>
      <c r="C225" s="109" t="str">
        <f>IF($A225="","",VLOOKUP($A225,'Annex 2 EHV charges'!$D$11:$O$236,3,0))</f>
        <v/>
      </c>
      <c r="D225" s="111" t="str">
        <f>IF($A225="","",VLOOKUP($A225,'Annex 2 EHV charges'!$D$11:$O$236,4,0))</f>
        <v/>
      </c>
      <c r="E225" s="123" t="str">
        <f>IFERROR(IF(VLOOKUP($A225,'Annex 2 EHV charges'!$D$11:$O$236,9,FALSE)=0,"",VLOOKUP($A225,'Annex 2 EHV charges'!$D$11:$O$236,9,FALSE)),"")</f>
        <v/>
      </c>
      <c r="F225" s="124" t="str">
        <f>IFERROR(IF(VLOOKUP($A225,'Annex 2 EHV charges'!$D$11:$O$236,10,FALSE)=0,"",VLOOKUP($A225,'Annex 2 EHV charges'!$D$11:$O$236,10,FALSE)),"")</f>
        <v/>
      </c>
      <c r="G225" s="125" t="str">
        <f>IFERROR(IF(VLOOKUP($A225,'Annex 2 EHV charges'!$D$11:$O$236,11,FALSE)=0,"",VLOOKUP($A225,'Annex 2 EHV charges'!$D$11:$O$236,11,FALSE)),"")</f>
        <v/>
      </c>
      <c r="H225" s="125" t="str">
        <f>IFERROR(IF(VLOOKUP($A225,'Annex 2 EHV charges'!$D$11:$O$236,12,FALSE)=0,"",VLOOKUP($A225,'Annex 2 EHV charges'!$D$11:$O$236,12,FALSE)),"")</f>
        <v/>
      </c>
    </row>
    <row r="226" spans="1:8" x14ac:dyDescent="0.2">
      <c r="A226" s="109" t="str">
        <f t="array" ref="A226">IFERROR(INDEX('Annex 2 EHV charges'!$D$11:$D$236, MATCH(0, IF(ISBLANK('Annex 2 EHV charges'!$D$11:$D$236),1, COUNTIF(A$10:$A225, 'Annex 2 EHV charges'!$D$11:$D$236)), 0)),"")</f>
        <v/>
      </c>
      <c r="B226" s="111" t="str">
        <f>IF($A226="","",VLOOKUP($A226,'Annex 2 EHV charges'!$D$11:$O$236,2,0))</f>
        <v/>
      </c>
      <c r="C226" s="109" t="str">
        <f>IF($A226="","",VLOOKUP($A226,'Annex 2 EHV charges'!$D$11:$O$236,3,0))</f>
        <v/>
      </c>
      <c r="D226" s="111" t="str">
        <f>IF($A226="","",VLOOKUP($A226,'Annex 2 EHV charges'!$D$11:$O$236,4,0))</f>
        <v/>
      </c>
      <c r="E226" s="123" t="str">
        <f>IFERROR(IF(VLOOKUP($A226,'Annex 2 EHV charges'!$D$11:$O$236,9,FALSE)=0,"",VLOOKUP($A226,'Annex 2 EHV charges'!$D$11:$O$236,9,FALSE)),"")</f>
        <v/>
      </c>
      <c r="F226" s="124" t="str">
        <f>IFERROR(IF(VLOOKUP($A226,'Annex 2 EHV charges'!$D$11:$O$236,10,FALSE)=0,"",VLOOKUP($A226,'Annex 2 EHV charges'!$D$11:$O$236,10,FALSE)),"")</f>
        <v/>
      </c>
      <c r="G226" s="125" t="str">
        <f>IFERROR(IF(VLOOKUP($A226,'Annex 2 EHV charges'!$D$11:$O$236,11,FALSE)=0,"",VLOOKUP($A226,'Annex 2 EHV charges'!$D$11:$O$236,11,FALSE)),"")</f>
        <v/>
      </c>
      <c r="H226" s="125" t="str">
        <f>IFERROR(IF(VLOOKUP($A226,'Annex 2 EHV charges'!$D$11:$O$236,12,FALSE)=0,"",VLOOKUP($A226,'Annex 2 EHV charges'!$D$11:$O$236,12,FALSE)),"")</f>
        <v/>
      </c>
    </row>
    <row r="227" spans="1:8" x14ac:dyDescent="0.2">
      <c r="A227" s="109" t="str">
        <f t="array" ref="A227">IFERROR(INDEX('Annex 2 EHV charges'!$D$11:$D$236, MATCH(0, IF(ISBLANK('Annex 2 EHV charges'!$D$11:$D$236),1, COUNTIF(A$10:$A226, 'Annex 2 EHV charges'!$D$11:$D$236)), 0)),"")</f>
        <v/>
      </c>
      <c r="B227" s="111" t="str">
        <f>IF($A227="","",VLOOKUP($A227,'Annex 2 EHV charges'!$D$11:$O$236,2,0))</f>
        <v/>
      </c>
      <c r="C227" s="109" t="str">
        <f>IF($A227="","",VLOOKUP($A227,'Annex 2 EHV charges'!$D$11:$O$236,3,0))</f>
        <v/>
      </c>
      <c r="D227" s="111" t="str">
        <f>IF($A227="","",VLOOKUP($A227,'Annex 2 EHV charges'!$D$11:$O$236,4,0))</f>
        <v/>
      </c>
      <c r="E227" s="123" t="str">
        <f>IFERROR(IF(VLOOKUP($A227,'Annex 2 EHV charges'!$D$11:$O$236,9,FALSE)=0,"",VLOOKUP($A227,'Annex 2 EHV charges'!$D$11:$O$236,9,FALSE)),"")</f>
        <v/>
      </c>
      <c r="F227" s="124" t="str">
        <f>IFERROR(IF(VLOOKUP($A227,'Annex 2 EHV charges'!$D$11:$O$236,10,FALSE)=0,"",VLOOKUP($A227,'Annex 2 EHV charges'!$D$11:$O$236,10,FALSE)),"")</f>
        <v/>
      </c>
      <c r="G227" s="125" t="str">
        <f>IFERROR(IF(VLOOKUP($A227,'Annex 2 EHV charges'!$D$11:$O$236,11,FALSE)=0,"",VLOOKUP($A227,'Annex 2 EHV charges'!$D$11:$O$236,11,FALSE)),"")</f>
        <v/>
      </c>
      <c r="H227" s="125" t="str">
        <f>IFERROR(IF(VLOOKUP($A227,'Annex 2 EHV charges'!$D$11:$O$236,12,FALSE)=0,"",VLOOKUP($A227,'Annex 2 EHV charges'!$D$11:$O$236,12,FALSE)),"")</f>
        <v/>
      </c>
    </row>
    <row r="228" spans="1:8" x14ac:dyDescent="0.2">
      <c r="A228" s="109" t="str">
        <f t="array" ref="A228">IFERROR(INDEX('Annex 2 EHV charges'!$D$11:$D$236, MATCH(0, IF(ISBLANK('Annex 2 EHV charges'!$D$11:$D$236),1, COUNTIF(A$10:$A227, 'Annex 2 EHV charges'!$D$11:$D$236)), 0)),"")</f>
        <v/>
      </c>
      <c r="B228" s="111" t="str">
        <f>IF($A228="","",VLOOKUP($A228,'Annex 2 EHV charges'!$D$11:$O$236,2,0))</f>
        <v/>
      </c>
      <c r="C228" s="109" t="str">
        <f>IF($A228="","",VLOOKUP($A228,'Annex 2 EHV charges'!$D$11:$O$236,3,0))</f>
        <v/>
      </c>
      <c r="D228" s="111" t="str">
        <f>IF($A228="","",VLOOKUP($A228,'Annex 2 EHV charges'!$D$11:$O$236,4,0))</f>
        <v/>
      </c>
      <c r="E228" s="123" t="str">
        <f>IFERROR(IF(VLOOKUP($A228,'Annex 2 EHV charges'!$D$11:$O$236,9,FALSE)=0,"",VLOOKUP($A228,'Annex 2 EHV charges'!$D$11:$O$236,9,FALSE)),"")</f>
        <v/>
      </c>
      <c r="F228" s="124" t="str">
        <f>IFERROR(IF(VLOOKUP($A228,'Annex 2 EHV charges'!$D$11:$O$236,10,FALSE)=0,"",VLOOKUP($A228,'Annex 2 EHV charges'!$D$11:$O$236,10,FALSE)),"")</f>
        <v/>
      </c>
      <c r="G228" s="125" t="str">
        <f>IFERROR(IF(VLOOKUP($A228,'Annex 2 EHV charges'!$D$11:$O$236,11,FALSE)=0,"",VLOOKUP($A228,'Annex 2 EHV charges'!$D$11:$O$236,11,FALSE)),"")</f>
        <v/>
      </c>
      <c r="H228" s="125" t="str">
        <f>IFERROR(IF(VLOOKUP($A228,'Annex 2 EHV charges'!$D$11:$O$236,12,FALSE)=0,"",VLOOKUP($A228,'Annex 2 EHV charges'!$D$11:$O$236,12,FALSE)),"")</f>
        <v/>
      </c>
    </row>
    <row r="229" spans="1:8" x14ac:dyDescent="0.2">
      <c r="A229" s="109" t="str">
        <f t="array" ref="A229">IFERROR(INDEX('Annex 2 EHV charges'!$D$11:$D$236, MATCH(0, IF(ISBLANK('Annex 2 EHV charges'!$D$11:$D$236),1, COUNTIF(A$10:$A228, 'Annex 2 EHV charges'!$D$11:$D$236)), 0)),"")</f>
        <v/>
      </c>
      <c r="B229" s="111" t="str">
        <f>IF($A229="","",VLOOKUP($A229,'Annex 2 EHV charges'!$D$11:$O$236,2,0))</f>
        <v/>
      </c>
      <c r="C229" s="109" t="str">
        <f>IF($A229="","",VLOOKUP($A229,'Annex 2 EHV charges'!$D$11:$O$236,3,0))</f>
        <v/>
      </c>
      <c r="D229" s="111" t="str">
        <f>IF($A229="","",VLOOKUP($A229,'Annex 2 EHV charges'!$D$11:$O$236,4,0))</f>
        <v/>
      </c>
      <c r="E229" s="123" t="str">
        <f>IFERROR(IF(VLOOKUP($A229,'Annex 2 EHV charges'!$D$11:$O$236,9,FALSE)=0,"",VLOOKUP($A229,'Annex 2 EHV charges'!$D$11:$O$236,9,FALSE)),"")</f>
        <v/>
      </c>
      <c r="F229" s="124" t="str">
        <f>IFERROR(IF(VLOOKUP($A229,'Annex 2 EHV charges'!$D$11:$O$236,10,FALSE)=0,"",VLOOKUP($A229,'Annex 2 EHV charges'!$D$11:$O$236,10,FALSE)),"")</f>
        <v/>
      </c>
      <c r="G229" s="125" t="str">
        <f>IFERROR(IF(VLOOKUP($A229,'Annex 2 EHV charges'!$D$11:$O$236,11,FALSE)=0,"",VLOOKUP($A229,'Annex 2 EHV charges'!$D$11:$O$236,11,FALSE)),"")</f>
        <v/>
      </c>
      <c r="H229" s="125" t="str">
        <f>IFERROR(IF(VLOOKUP($A229,'Annex 2 EHV charges'!$D$11:$O$236,12,FALSE)=0,"",VLOOKUP($A229,'Annex 2 EHV charges'!$D$11:$O$236,12,FALSE)),"")</f>
        <v/>
      </c>
    </row>
    <row r="230" spans="1:8" x14ac:dyDescent="0.2">
      <c r="A230" s="109" t="str">
        <f t="array" ref="A230">IFERROR(INDEX('Annex 2 EHV charges'!$D$11:$D$236, MATCH(0, IF(ISBLANK('Annex 2 EHV charges'!$D$11:$D$236),1, COUNTIF(A$10:$A229, 'Annex 2 EHV charges'!$D$11:$D$236)), 0)),"")</f>
        <v/>
      </c>
      <c r="B230" s="111" t="str">
        <f>IF($A230="","",VLOOKUP($A230,'Annex 2 EHV charges'!$D$11:$O$236,2,0))</f>
        <v/>
      </c>
      <c r="C230" s="109" t="str">
        <f>IF($A230="","",VLOOKUP($A230,'Annex 2 EHV charges'!$D$11:$O$236,3,0))</f>
        <v/>
      </c>
      <c r="D230" s="111" t="str">
        <f>IF($A230="","",VLOOKUP($A230,'Annex 2 EHV charges'!$D$11:$O$236,4,0))</f>
        <v/>
      </c>
      <c r="E230" s="123" t="str">
        <f>IFERROR(IF(VLOOKUP($A230,'Annex 2 EHV charges'!$D$11:$O$236,9,FALSE)=0,"",VLOOKUP($A230,'Annex 2 EHV charges'!$D$11:$O$236,9,FALSE)),"")</f>
        <v/>
      </c>
      <c r="F230" s="124" t="str">
        <f>IFERROR(IF(VLOOKUP($A230,'Annex 2 EHV charges'!$D$11:$O$236,10,FALSE)=0,"",VLOOKUP($A230,'Annex 2 EHV charges'!$D$11:$O$236,10,FALSE)),"")</f>
        <v/>
      </c>
      <c r="G230" s="125" t="str">
        <f>IFERROR(IF(VLOOKUP($A230,'Annex 2 EHV charges'!$D$11:$O$236,11,FALSE)=0,"",VLOOKUP($A230,'Annex 2 EHV charges'!$D$11:$O$236,11,FALSE)),"")</f>
        <v/>
      </c>
      <c r="H230" s="125" t="str">
        <f>IFERROR(IF(VLOOKUP($A230,'Annex 2 EHV charges'!$D$11:$O$236,12,FALSE)=0,"",VLOOKUP($A230,'Annex 2 EHV charges'!$D$11:$O$236,12,FALSE)),"")</f>
        <v/>
      </c>
    </row>
    <row r="231" spans="1:8" x14ac:dyDescent="0.2">
      <c r="A231" s="109" t="str">
        <f t="array" ref="A231">IFERROR(INDEX('Annex 2 EHV charges'!$D$11:$D$236, MATCH(0, IF(ISBLANK('Annex 2 EHV charges'!$D$11:$D$236),1, COUNTIF(A$10:$A230, 'Annex 2 EHV charges'!$D$11:$D$236)), 0)),"")</f>
        <v/>
      </c>
      <c r="B231" s="111" t="str">
        <f>IF($A231="","",VLOOKUP($A231,'Annex 2 EHV charges'!$D$11:$O$236,2,0))</f>
        <v/>
      </c>
      <c r="C231" s="109" t="str">
        <f>IF($A231="","",VLOOKUP($A231,'Annex 2 EHV charges'!$D$11:$O$236,3,0))</f>
        <v/>
      </c>
      <c r="D231" s="111" t="str">
        <f>IF($A231="","",VLOOKUP($A231,'Annex 2 EHV charges'!$D$11:$O$236,4,0))</f>
        <v/>
      </c>
      <c r="E231" s="123" t="str">
        <f>IFERROR(IF(VLOOKUP($A231,'Annex 2 EHV charges'!$D$11:$O$236,9,FALSE)=0,"",VLOOKUP($A231,'Annex 2 EHV charges'!$D$11:$O$236,9,FALSE)),"")</f>
        <v/>
      </c>
      <c r="F231" s="124" t="str">
        <f>IFERROR(IF(VLOOKUP($A231,'Annex 2 EHV charges'!$D$11:$O$236,10,FALSE)=0,"",VLOOKUP($A231,'Annex 2 EHV charges'!$D$11:$O$236,10,FALSE)),"")</f>
        <v/>
      </c>
      <c r="G231" s="125" t="str">
        <f>IFERROR(IF(VLOOKUP($A231,'Annex 2 EHV charges'!$D$11:$O$236,11,FALSE)=0,"",VLOOKUP($A231,'Annex 2 EHV charges'!$D$11:$O$236,11,FALSE)),"")</f>
        <v/>
      </c>
      <c r="H231" s="125" t="str">
        <f>IFERROR(IF(VLOOKUP($A231,'Annex 2 EHV charges'!$D$11:$O$236,12,FALSE)=0,"",VLOOKUP($A231,'Annex 2 EHV charges'!$D$11:$O$236,12,FALSE)),"")</f>
        <v/>
      </c>
    </row>
  </sheetData>
  <mergeCells count="7">
    <mergeCell ref="A7:C7"/>
    <mergeCell ref="A8:C8"/>
    <mergeCell ref="A2:H2"/>
    <mergeCell ref="A1:H1"/>
    <mergeCell ref="A4:D4"/>
    <mergeCell ref="A5:C5"/>
    <mergeCell ref="A6:C6"/>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80" zoomScaleNormal="80" zoomScaleSheetLayoutView="100" workbookViewId="0">
      <selection activeCell="B14" sqref="B14:J14"/>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92</v>
      </c>
      <c r="B1" s="3"/>
      <c r="D1" s="3"/>
      <c r="E1" s="3"/>
      <c r="F1" s="3"/>
      <c r="G1" s="10"/>
      <c r="H1" s="4"/>
      <c r="I1" s="4"/>
    </row>
    <row r="2" spans="1:12" s="2" customFormat="1" ht="27" customHeight="1" x14ac:dyDescent="0.2">
      <c r="A2" s="197" t="str">
        <f>Overview!B4&amp; " - Effective from "&amp;Overview!D4&amp;" - "&amp;Overview!E4&amp;" LV and HV tariffs"</f>
        <v>Western Power Distribution (South West) plc - Effective from 1 April 2014 - Final LV and HV tariffs</v>
      </c>
      <c r="B2" s="197"/>
      <c r="C2" s="197"/>
      <c r="D2" s="197"/>
      <c r="E2" s="197"/>
      <c r="F2" s="197"/>
      <c r="G2" s="197"/>
      <c r="H2" s="197"/>
      <c r="I2" s="197"/>
      <c r="J2" s="197"/>
      <c r="K2" s="4"/>
    </row>
    <row r="3" spans="1:12" s="2" customFormat="1" ht="27" customHeight="1" x14ac:dyDescent="0.2">
      <c r="A3" s="229" t="s">
        <v>489</v>
      </c>
      <c r="B3" s="229"/>
      <c r="C3" s="229"/>
      <c r="D3" s="229"/>
      <c r="E3" s="229"/>
      <c r="F3" s="229"/>
      <c r="G3" s="229"/>
      <c r="H3" s="229"/>
      <c r="I3" s="229"/>
      <c r="J3" s="229"/>
      <c r="K3" s="4"/>
    </row>
    <row r="4" spans="1:12" s="2" customFormat="1" ht="71.25" customHeight="1" x14ac:dyDescent="0.2">
      <c r="A4" s="19"/>
      <c r="B4" s="34" t="s">
        <v>53</v>
      </c>
      <c r="C4" s="18" t="s">
        <v>98</v>
      </c>
      <c r="D4" s="18" t="s">
        <v>99</v>
      </c>
      <c r="E4" s="18" t="s">
        <v>100</v>
      </c>
      <c r="F4" s="18" t="s">
        <v>101</v>
      </c>
      <c r="G4" s="18" t="s">
        <v>102</v>
      </c>
      <c r="H4" s="18"/>
      <c r="I4" s="18"/>
      <c r="J4" s="18"/>
      <c r="K4" s="4"/>
    </row>
    <row r="5" spans="1:12" s="2" customFormat="1" ht="32.25" customHeight="1" x14ac:dyDescent="0.2">
      <c r="A5" s="20" t="s">
        <v>17</v>
      </c>
      <c r="B5" s="33">
        <v>510</v>
      </c>
      <c r="C5" s="126" t="s">
        <v>21</v>
      </c>
      <c r="D5" s="69">
        <v>2.4809999999999999</v>
      </c>
      <c r="E5" s="69">
        <v>0.107</v>
      </c>
      <c r="F5" s="72">
        <v>0</v>
      </c>
      <c r="G5" s="71">
        <v>152.53</v>
      </c>
      <c r="H5" s="72">
        <v>0</v>
      </c>
      <c r="I5" s="72">
        <v>0</v>
      </c>
      <c r="J5" s="72"/>
      <c r="K5" s="4"/>
      <c r="L5" s="4"/>
    </row>
    <row r="6" spans="1:12" x14ac:dyDescent="0.2">
      <c r="A6" s="230" t="s">
        <v>55</v>
      </c>
      <c r="B6" s="227" t="s">
        <v>1585</v>
      </c>
      <c r="C6" s="227"/>
      <c r="D6" s="227"/>
      <c r="E6" s="227"/>
      <c r="F6" s="227"/>
      <c r="G6" s="227"/>
      <c r="H6" s="228"/>
      <c r="I6" s="228"/>
      <c r="J6" s="228"/>
    </row>
    <row r="7" spans="1:12" x14ac:dyDescent="0.2">
      <c r="A7" s="230"/>
      <c r="B7" s="227"/>
      <c r="C7" s="227"/>
      <c r="D7" s="227"/>
      <c r="E7" s="227"/>
      <c r="F7" s="227"/>
      <c r="G7" s="227"/>
      <c r="H7" s="228"/>
      <c r="I7" s="228"/>
      <c r="J7" s="228"/>
    </row>
    <row r="8" spans="1:12" x14ac:dyDescent="0.2">
      <c r="A8" s="230"/>
      <c r="B8" s="227"/>
      <c r="C8" s="227"/>
      <c r="D8" s="227"/>
      <c r="E8" s="227"/>
      <c r="F8" s="227"/>
      <c r="G8" s="227"/>
      <c r="H8" s="228"/>
      <c r="I8" s="228"/>
      <c r="J8" s="228"/>
    </row>
    <row r="9" spans="1:12" x14ac:dyDescent="0.2">
      <c r="A9" s="98"/>
      <c r="B9" s="98"/>
      <c r="C9" s="98"/>
      <c r="D9" s="98"/>
      <c r="E9" s="98"/>
      <c r="F9" s="98"/>
      <c r="G9" s="98"/>
      <c r="H9" s="98"/>
      <c r="I9" s="98"/>
      <c r="J9" s="98"/>
    </row>
    <row r="10" spans="1:12" x14ac:dyDescent="0.2">
      <c r="A10" s="98"/>
      <c r="B10" s="98"/>
      <c r="C10" s="98"/>
      <c r="D10" s="98"/>
      <c r="E10" s="98"/>
      <c r="F10" s="98"/>
      <c r="G10" s="98"/>
      <c r="H10" s="98"/>
      <c r="I10" s="98"/>
      <c r="J10" s="98"/>
    </row>
    <row r="11" spans="1:12" s="2" customFormat="1" ht="27" customHeight="1" x14ac:dyDescent="0.2">
      <c r="A11" s="229" t="s">
        <v>490</v>
      </c>
      <c r="B11" s="229"/>
      <c r="C11" s="229"/>
      <c r="D11" s="229"/>
      <c r="E11" s="229"/>
      <c r="F11" s="229"/>
      <c r="G11" s="229"/>
      <c r="H11" s="229"/>
      <c r="I11" s="229"/>
      <c r="J11" s="229"/>
      <c r="K11" s="4"/>
    </row>
    <row r="12" spans="1:12" s="2" customFormat="1" ht="58.5" customHeight="1" x14ac:dyDescent="0.2">
      <c r="A12" s="19"/>
      <c r="B12" s="34" t="s">
        <v>53</v>
      </c>
      <c r="C12" s="18" t="s">
        <v>98</v>
      </c>
      <c r="D12" s="96" t="s">
        <v>526</v>
      </c>
      <c r="E12" s="96" t="s">
        <v>527</v>
      </c>
      <c r="F12" s="96" t="s">
        <v>528</v>
      </c>
      <c r="G12" s="18" t="s">
        <v>102</v>
      </c>
      <c r="H12" s="18" t="s">
        <v>103</v>
      </c>
      <c r="I12" s="18" t="s">
        <v>488</v>
      </c>
      <c r="J12" s="18" t="s">
        <v>491</v>
      </c>
      <c r="K12" s="4"/>
    </row>
    <row r="13" spans="1:12" s="2" customFormat="1" ht="32.25" customHeight="1" x14ac:dyDescent="0.2">
      <c r="A13" s="20"/>
      <c r="B13" s="33"/>
      <c r="C13" s="21">
        <v>0</v>
      </c>
      <c r="D13" s="22"/>
      <c r="E13" s="22"/>
      <c r="F13" s="22"/>
      <c r="G13" s="23"/>
      <c r="H13" s="23"/>
      <c r="I13" s="22"/>
      <c r="J13" s="23">
        <f>H13</f>
        <v>0</v>
      </c>
      <c r="K13" s="4"/>
    </row>
    <row r="14" spans="1:12" x14ac:dyDescent="0.2">
      <c r="A14" s="230" t="s">
        <v>55</v>
      </c>
      <c r="B14" s="231"/>
      <c r="C14" s="231"/>
      <c r="D14" s="231"/>
      <c r="E14" s="231"/>
      <c r="F14" s="231"/>
      <c r="G14" s="231"/>
      <c r="H14" s="232"/>
      <c r="I14" s="232"/>
      <c r="J14" s="232"/>
    </row>
    <row r="15" spans="1:12" x14ac:dyDescent="0.2">
      <c r="A15" s="230"/>
      <c r="B15" s="227"/>
      <c r="C15" s="227"/>
      <c r="D15" s="227"/>
      <c r="E15" s="227"/>
      <c r="F15" s="227"/>
      <c r="G15" s="227"/>
      <c r="H15" s="228"/>
      <c r="I15" s="228"/>
      <c r="J15" s="228"/>
    </row>
    <row r="16" spans="1:12" x14ac:dyDescent="0.2">
      <c r="A16" s="230"/>
      <c r="B16" s="227"/>
      <c r="C16" s="227"/>
      <c r="D16" s="227"/>
      <c r="E16" s="227"/>
      <c r="F16" s="227"/>
      <c r="G16" s="227"/>
      <c r="H16" s="228"/>
      <c r="I16" s="228"/>
      <c r="J16" s="228"/>
    </row>
    <row r="17" spans="1:10" x14ac:dyDescent="0.2">
      <c r="A17" s="233"/>
      <c r="B17" s="227"/>
      <c r="C17" s="227"/>
      <c r="D17" s="227"/>
      <c r="E17" s="227"/>
      <c r="F17" s="227"/>
      <c r="G17" s="227"/>
      <c r="H17" s="228"/>
      <c r="I17" s="228"/>
      <c r="J17" s="228"/>
    </row>
    <row r="18" spans="1:10" x14ac:dyDescent="0.2">
      <c r="A18" s="233"/>
      <c r="B18" s="227"/>
      <c r="C18" s="227"/>
      <c r="D18" s="227"/>
      <c r="E18" s="227"/>
      <c r="F18" s="227"/>
      <c r="G18" s="227"/>
      <c r="H18" s="228"/>
      <c r="I18" s="228"/>
      <c r="J18" s="228"/>
    </row>
    <row r="19" spans="1:10" x14ac:dyDescent="0.2">
      <c r="A19" s="233"/>
      <c r="B19" s="227"/>
      <c r="C19" s="227"/>
      <c r="D19" s="227"/>
      <c r="E19" s="227"/>
      <c r="F19" s="227"/>
      <c r="G19" s="227"/>
      <c r="H19" s="228"/>
      <c r="I19" s="228"/>
      <c r="J19" s="228"/>
    </row>
    <row r="20" spans="1:10" x14ac:dyDescent="0.2">
      <c r="A20" s="233"/>
      <c r="B20" s="227"/>
      <c r="C20" s="227"/>
      <c r="D20" s="227"/>
      <c r="E20" s="227"/>
      <c r="F20" s="227"/>
      <c r="G20" s="227"/>
      <c r="H20" s="228"/>
      <c r="I20" s="228"/>
      <c r="J20" s="228"/>
    </row>
    <row r="21" spans="1:10" x14ac:dyDescent="0.2">
      <c r="A21" s="233"/>
      <c r="B21" s="227"/>
      <c r="C21" s="227"/>
      <c r="D21" s="227"/>
      <c r="E21" s="227"/>
      <c r="F21" s="227"/>
      <c r="G21" s="227"/>
      <c r="H21" s="228"/>
      <c r="I21" s="228"/>
      <c r="J21" s="228"/>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7"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ignoredErrors>
    <ignoredError sqref="J1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78"/>
  <sheetViews>
    <sheetView topLeftCell="A29" zoomScale="85" zoomScaleNormal="85" zoomScaleSheetLayoutView="85" workbookViewId="0">
      <selection activeCell="B22" sqref="B22"/>
    </sheetView>
  </sheetViews>
  <sheetFormatPr defaultRowHeight="27.75" customHeight="1" x14ac:dyDescent="0.2"/>
  <cols>
    <col min="1" max="1" width="50.5703125" style="2" customWidth="1"/>
    <col min="2" max="2" width="17.85546875" style="3" customWidth="1"/>
    <col min="3" max="3" width="19.5703125" style="2" customWidth="1"/>
    <col min="4"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92</v>
      </c>
      <c r="D1" s="3"/>
      <c r="G1" s="10"/>
      <c r="H1" s="4"/>
      <c r="I1" s="4"/>
      <c r="J1" s="2"/>
      <c r="K1" s="2"/>
      <c r="L1" s="2"/>
    </row>
    <row r="2" spans="1:14" ht="31.5" customHeight="1" x14ac:dyDescent="0.2">
      <c r="A2" s="234" t="str">
        <f>Overview!B4&amp; " - Effective from "&amp;Overview!D4&amp;" - "&amp;Overview!E4&amp;" LDNO tariffs"</f>
        <v>Western Power Distribution (South West) plc - Effective from 1 April 2014 - Final LDNO tariffs</v>
      </c>
      <c r="B2" s="234"/>
      <c r="C2" s="234"/>
      <c r="D2" s="234"/>
      <c r="E2" s="234"/>
      <c r="F2" s="234"/>
      <c r="G2" s="234"/>
      <c r="H2" s="234"/>
      <c r="I2" s="234"/>
      <c r="J2" s="234"/>
    </row>
    <row r="3" spans="1:14" ht="8.25" customHeight="1" x14ac:dyDescent="0.2">
      <c r="A3" s="151"/>
      <c r="B3" s="151"/>
      <c r="C3" s="151"/>
      <c r="D3" s="151"/>
      <c r="E3" s="151"/>
      <c r="F3" s="151"/>
      <c r="G3" s="151"/>
      <c r="H3" s="151"/>
      <c r="I3" s="151"/>
      <c r="J3" s="151"/>
    </row>
    <row r="4" spans="1:14" ht="18" x14ac:dyDescent="0.2">
      <c r="A4" s="197" t="s">
        <v>591</v>
      </c>
      <c r="B4" s="197"/>
      <c r="C4" s="197"/>
      <c r="D4" s="197"/>
      <c r="E4" s="155"/>
      <c r="F4" s="197" t="s">
        <v>590</v>
      </c>
      <c r="G4" s="197"/>
      <c r="H4" s="197"/>
      <c r="I4" s="197"/>
      <c r="J4" s="197"/>
      <c r="M4" s="4"/>
    </row>
    <row r="5" spans="1:14" ht="26.25" customHeight="1" x14ac:dyDescent="0.2">
      <c r="A5" s="139" t="s">
        <v>84</v>
      </c>
      <c r="B5" s="166" t="s">
        <v>583</v>
      </c>
      <c r="C5" s="176" t="s">
        <v>584</v>
      </c>
      <c r="D5" s="141" t="s">
        <v>585</v>
      </c>
      <c r="E5" s="147"/>
      <c r="F5" s="202"/>
      <c r="G5" s="203"/>
      <c r="H5" s="144" t="s">
        <v>588</v>
      </c>
      <c r="I5" s="145" t="s">
        <v>589</v>
      </c>
      <c r="J5" s="141" t="s">
        <v>585</v>
      </c>
      <c r="K5" s="147"/>
      <c r="L5" s="147"/>
      <c r="M5" s="4"/>
      <c r="N5" s="4"/>
    </row>
    <row r="6" spans="1:14" ht="25.5" x14ac:dyDescent="0.2">
      <c r="A6" s="179" t="s">
        <v>1089</v>
      </c>
      <c r="B6" s="26" t="s">
        <v>1082</v>
      </c>
      <c r="C6" s="167" t="s">
        <v>1083</v>
      </c>
      <c r="D6" s="142" t="s">
        <v>1085</v>
      </c>
      <c r="E6" s="147"/>
      <c r="F6" s="204" t="s">
        <v>1087</v>
      </c>
      <c r="G6" s="204"/>
      <c r="H6" s="26" t="s">
        <v>1091</v>
      </c>
      <c r="I6" s="146" t="s">
        <v>1083</v>
      </c>
      <c r="J6" s="146" t="s">
        <v>1085</v>
      </c>
      <c r="K6" s="147"/>
      <c r="L6" s="147"/>
      <c r="M6" s="4"/>
      <c r="N6" s="4"/>
    </row>
    <row r="7" spans="1:14" ht="25.5" x14ac:dyDescent="0.2">
      <c r="A7" s="179" t="s">
        <v>1090</v>
      </c>
      <c r="B7" s="164"/>
      <c r="C7" s="175" t="s">
        <v>1084</v>
      </c>
      <c r="D7" s="146" t="s">
        <v>1086</v>
      </c>
      <c r="E7" s="147"/>
      <c r="F7" s="204" t="s">
        <v>1088</v>
      </c>
      <c r="G7" s="204"/>
      <c r="H7" s="164"/>
      <c r="I7" s="146" t="s">
        <v>1092</v>
      </c>
      <c r="J7" s="146" t="s">
        <v>1085</v>
      </c>
      <c r="K7" s="147"/>
      <c r="L7" s="147"/>
      <c r="M7" s="4"/>
      <c r="N7" s="4"/>
    </row>
    <row r="8" spans="1:14" ht="25.5" x14ac:dyDescent="0.2">
      <c r="A8" s="180" t="s">
        <v>85</v>
      </c>
      <c r="B8" s="200" t="s">
        <v>86</v>
      </c>
      <c r="C8" s="200"/>
      <c r="D8" s="200"/>
      <c r="E8" s="147"/>
      <c r="F8" s="204" t="s">
        <v>1090</v>
      </c>
      <c r="G8" s="204"/>
      <c r="H8" s="164"/>
      <c r="I8" s="146" t="s">
        <v>1084</v>
      </c>
      <c r="J8" s="146" t="s">
        <v>1086</v>
      </c>
      <c r="K8" s="147"/>
      <c r="L8" s="147"/>
      <c r="M8" s="4"/>
      <c r="N8" s="4"/>
    </row>
    <row r="9" spans="1:14" s="140" customFormat="1" ht="18" x14ac:dyDescent="0.2">
      <c r="A9" s="173"/>
      <c r="B9" s="172"/>
      <c r="C9" s="174"/>
      <c r="D9" s="172"/>
      <c r="E9" s="152"/>
      <c r="F9" s="204" t="s">
        <v>85</v>
      </c>
      <c r="G9" s="204"/>
      <c r="H9" s="210" t="s">
        <v>86</v>
      </c>
      <c r="I9" s="211"/>
      <c r="J9" s="212"/>
      <c r="K9" s="147"/>
      <c r="L9" s="147"/>
      <c r="M9" s="98"/>
      <c r="N9" s="98"/>
    </row>
    <row r="10" spans="1:14" s="149" customFormat="1" ht="18" x14ac:dyDescent="0.2">
      <c r="A10" s="171"/>
      <c r="B10" s="209"/>
      <c r="C10" s="209"/>
      <c r="D10" s="209"/>
      <c r="E10" s="177"/>
      <c r="F10" s="237"/>
      <c r="G10" s="238"/>
      <c r="H10" s="178"/>
      <c r="I10" s="172"/>
      <c r="J10" s="172"/>
      <c r="K10" s="147"/>
      <c r="L10" s="147"/>
      <c r="M10" s="148"/>
      <c r="N10" s="148"/>
    </row>
    <row r="11" spans="1:14" s="149" customFormat="1" ht="18" x14ac:dyDescent="0.2">
      <c r="A11" s="147"/>
      <c r="B11" s="147"/>
      <c r="C11" s="147"/>
      <c r="D11" s="147"/>
      <c r="E11" s="147"/>
      <c r="F11" s="239"/>
      <c r="G11" s="240"/>
      <c r="H11" s="241"/>
      <c r="I11" s="206"/>
      <c r="J11" s="206"/>
      <c r="K11" s="148"/>
      <c r="L11" s="148"/>
      <c r="M11" s="148"/>
    </row>
    <row r="12" spans="1:14" s="149" customFormat="1" ht="12" customHeight="1" x14ac:dyDescent="0.2">
      <c r="A12" s="147"/>
      <c r="B12" s="147"/>
      <c r="C12" s="147"/>
      <c r="D12" s="147"/>
      <c r="E12" s="147"/>
      <c r="F12" s="153"/>
      <c r="G12" s="153"/>
      <c r="H12" s="154"/>
      <c r="I12" s="154"/>
      <c r="J12" s="154"/>
      <c r="K12" s="148"/>
      <c r="L12" s="148"/>
      <c r="M12" s="148"/>
    </row>
    <row r="13" spans="1:14" ht="58.5" customHeight="1" x14ac:dyDescent="0.2">
      <c r="A13" s="54" t="s">
        <v>606</v>
      </c>
      <c r="B13" s="51" t="s">
        <v>228</v>
      </c>
      <c r="C13" s="29" t="s">
        <v>98</v>
      </c>
      <c r="D13" s="137" t="s">
        <v>526</v>
      </c>
      <c r="E13" s="137" t="s">
        <v>527</v>
      </c>
      <c r="F13" s="137" t="s">
        <v>528</v>
      </c>
      <c r="G13" s="29" t="s">
        <v>102</v>
      </c>
      <c r="H13" s="29" t="s">
        <v>103</v>
      </c>
      <c r="I13" s="29" t="s">
        <v>488</v>
      </c>
      <c r="J13" s="51" t="s">
        <v>492</v>
      </c>
      <c r="K13" s="2"/>
      <c r="L13" s="2"/>
    </row>
    <row r="14" spans="1:14" ht="27" customHeight="1" x14ac:dyDescent="0.2">
      <c r="A14" s="30" t="s">
        <v>22</v>
      </c>
      <c r="B14" s="33">
        <v>810</v>
      </c>
      <c r="C14" s="81">
        <v>1</v>
      </c>
      <c r="D14" s="69">
        <v>2.198</v>
      </c>
      <c r="E14" s="72">
        <v>0</v>
      </c>
      <c r="F14" s="72">
        <v>0</v>
      </c>
      <c r="G14" s="82">
        <v>1.38</v>
      </c>
      <c r="H14" s="72">
        <v>0</v>
      </c>
      <c r="I14" s="72">
        <v>0</v>
      </c>
      <c r="J14" s="72">
        <v>0</v>
      </c>
      <c r="K14" s="191">
        <v>2.75</v>
      </c>
      <c r="L14" s="2">
        <f>K14-ROUND(500/365,2)</f>
        <v>1.38</v>
      </c>
    </row>
    <row r="15" spans="1:14" ht="27" customHeight="1" x14ac:dyDescent="0.2">
      <c r="A15" s="30" t="s">
        <v>23</v>
      </c>
      <c r="B15" s="33">
        <v>811</v>
      </c>
      <c r="C15" s="81">
        <v>2</v>
      </c>
      <c r="D15" s="69">
        <v>2.5950000000000002</v>
      </c>
      <c r="E15" s="69">
        <v>0.14599999999999999</v>
      </c>
      <c r="F15" s="72">
        <v>0</v>
      </c>
      <c r="G15" s="82">
        <v>1.38</v>
      </c>
      <c r="H15" s="72">
        <v>0</v>
      </c>
      <c r="I15" s="72">
        <v>0</v>
      </c>
      <c r="J15" s="72">
        <v>0</v>
      </c>
      <c r="K15" s="191">
        <v>2.75</v>
      </c>
      <c r="L15" s="2">
        <f>K15-ROUND(500/365,2)</f>
        <v>1.38</v>
      </c>
    </row>
    <row r="16" spans="1:14" ht="27" customHeight="1" x14ac:dyDescent="0.2">
      <c r="A16" s="30" t="s">
        <v>24</v>
      </c>
      <c r="B16" s="33">
        <v>812</v>
      </c>
      <c r="C16" s="81">
        <v>2</v>
      </c>
      <c r="D16" s="69">
        <v>0.113</v>
      </c>
      <c r="E16" s="72">
        <v>0</v>
      </c>
      <c r="F16" s="72">
        <v>0</v>
      </c>
      <c r="G16" s="72">
        <v>0</v>
      </c>
      <c r="H16" s="72">
        <v>0</v>
      </c>
      <c r="I16" s="72">
        <v>0</v>
      </c>
      <c r="J16" s="72">
        <v>0</v>
      </c>
      <c r="K16" s="2"/>
      <c r="L16" s="2"/>
    </row>
    <row r="17" spans="1:12" ht="27" customHeight="1" x14ac:dyDescent="0.2">
      <c r="A17" s="30" t="s">
        <v>25</v>
      </c>
      <c r="B17" s="33">
        <v>813</v>
      </c>
      <c r="C17" s="81">
        <v>3</v>
      </c>
      <c r="D17" s="69">
        <v>1.611</v>
      </c>
      <c r="E17" s="72">
        <v>0</v>
      </c>
      <c r="F17" s="72">
        <v>0</v>
      </c>
      <c r="G17" s="82">
        <v>4.4000000000000004</v>
      </c>
      <c r="H17" s="72">
        <v>0</v>
      </c>
      <c r="I17" s="72">
        <v>0</v>
      </c>
      <c r="J17" s="72">
        <v>0</v>
      </c>
      <c r="K17" s="2"/>
      <c r="L17" s="2"/>
    </row>
    <row r="18" spans="1:12" ht="27" customHeight="1" x14ac:dyDescent="0.2">
      <c r="A18" s="30" t="s">
        <v>26</v>
      </c>
      <c r="B18" s="33">
        <v>814</v>
      </c>
      <c r="C18" s="81">
        <v>4</v>
      </c>
      <c r="D18" s="69">
        <v>1.903</v>
      </c>
      <c r="E18" s="69">
        <v>0.13700000000000001</v>
      </c>
      <c r="F18" s="72">
        <v>0</v>
      </c>
      <c r="G18" s="82">
        <v>4.4000000000000004</v>
      </c>
      <c r="H18" s="72">
        <v>0</v>
      </c>
      <c r="I18" s="72">
        <v>0</v>
      </c>
      <c r="J18" s="72">
        <v>0</v>
      </c>
      <c r="K18" s="2"/>
      <c r="L18" s="2"/>
    </row>
    <row r="19" spans="1:12" ht="27" customHeight="1" x14ac:dyDescent="0.2">
      <c r="A19" s="30" t="s">
        <v>27</v>
      </c>
      <c r="B19" s="33">
        <v>815</v>
      </c>
      <c r="C19" s="81">
        <v>4</v>
      </c>
      <c r="D19" s="69">
        <v>0.128</v>
      </c>
      <c r="E19" s="72">
        <v>0</v>
      </c>
      <c r="F19" s="72">
        <v>0</v>
      </c>
      <c r="G19" s="72">
        <v>0</v>
      </c>
      <c r="H19" s="72">
        <v>0</v>
      </c>
      <c r="I19" s="72">
        <v>0</v>
      </c>
      <c r="J19" s="72">
        <v>0</v>
      </c>
      <c r="K19" s="2"/>
      <c r="L19" s="2"/>
    </row>
    <row r="20" spans="1:12" ht="27" customHeight="1" x14ac:dyDescent="0.2">
      <c r="A20" s="30" t="s">
        <v>28</v>
      </c>
      <c r="B20" s="33">
        <v>816</v>
      </c>
      <c r="C20" s="81" t="s">
        <v>21</v>
      </c>
      <c r="D20" s="69">
        <v>1.718</v>
      </c>
      <c r="E20" s="69">
        <v>0.126</v>
      </c>
      <c r="F20" s="72">
        <v>0</v>
      </c>
      <c r="G20" s="82">
        <v>23.55</v>
      </c>
      <c r="H20" s="72">
        <v>0</v>
      </c>
      <c r="I20" s="72">
        <v>0</v>
      </c>
      <c r="J20" s="72">
        <v>0</v>
      </c>
      <c r="K20" s="2"/>
      <c r="L20" s="2"/>
    </row>
    <row r="21" spans="1:12" ht="27" customHeight="1" x14ac:dyDescent="0.2">
      <c r="A21" s="30" t="s">
        <v>29</v>
      </c>
      <c r="B21" s="33">
        <v>817</v>
      </c>
      <c r="C21" s="81"/>
      <c r="D21" s="79">
        <v>16.161000000000001</v>
      </c>
      <c r="E21" s="75">
        <v>0.219</v>
      </c>
      <c r="F21" s="84">
        <v>9.4E-2</v>
      </c>
      <c r="G21" s="82">
        <v>5.59</v>
      </c>
      <c r="H21" s="82">
        <v>1.71</v>
      </c>
      <c r="I21" s="69">
        <v>0.254</v>
      </c>
      <c r="J21" s="82">
        <f>H21</f>
        <v>1.71</v>
      </c>
      <c r="K21" s="2"/>
      <c r="L21" s="2"/>
    </row>
    <row r="22" spans="1:12" ht="27" customHeight="1" x14ac:dyDescent="0.2">
      <c r="A22" s="49" t="s">
        <v>220</v>
      </c>
      <c r="B22" s="33" t="s">
        <v>2113</v>
      </c>
      <c r="C22" s="81">
        <v>8</v>
      </c>
      <c r="D22" s="69">
        <v>1.5429999999999999</v>
      </c>
      <c r="E22" s="72">
        <v>0</v>
      </c>
      <c r="F22" s="72">
        <v>0</v>
      </c>
      <c r="G22" s="72">
        <v>0</v>
      </c>
      <c r="H22" s="72">
        <v>0</v>
      </c>
      <c r="I22" s="72">
        <v>0</v>
      </c>
      <c r="J22" s="72">
        <v>0</v>
      </c>
      <c r="K22" s="2"/>
      <c r="L22" s="2"/>
    </row>
    <row r="23" spans="1:12" ht="27" customHeight="1" x14ac:dyDescent="0.2">
      <c r="A23" s="49" t="s">
        <v>221</v>
      </c>
      <c r="B23" s="33" t="s">
        <v>2114</v>
      </c>
      <c r="C23" s="81">
        <v>1</v>
      </c>
      <c r="D23" s="69">
        <v>2.343</v>
      </c>
      <c r="E23" s="72">
        <v>0</v>
      </c>
      <c r="F23" s="72">
        <v>0</v>
      </c>
      <c r="G23" s="72">
        <v>0</v>
      </c>
      <c r="H23" s="72">
        <v>0</v>
      </c>
      <c r="I23" s="72">
        <v>0</v>
      </c>
      <c r="J23" s="72">
        <v>0</v>
      </c>
      <c r="K23" s="2"/>
      <c r="L23" s="2"/>
    </row>
    <row r="24" spans="1:12" ht="27" customHeight="1" x14ac:dyDescent="0.2">
      <c r="A24" s="49" t="s">
        <v>222</v>
      </c>
      <c r="B24" s="33" t="s">
        <v>2115</v>
      </c>
      <c r="C24" s="81">
        <v>1</v>
      </c>
      <c r="D24" s="69">
        <v>3.98</v>
      </c>
      <c r="E24" s="72">
        <v>0</v>
      </c>
      <c r="F24" s="72">
        <v>0</v>
      </c>
      <c r="G24" s="72">
        <v>0</v>
      </c>
      <c r="H24" s="72">
        <v>0</v>
      </c>
      <c r="I24" s="72">
        <v>0</v>
      </c>
      <c r="J24" s="72">
        <v>0</v>
      </c>
      <c r="K24" s="2"/>
      <c r="L24" s="2"/>
    </row>
    <row r="25" spans="1:12" ht="27" customHeight="1" x14ac:dyDescent="0.2">
      <c r="A25" s="49" t="s">
        <v>223</v>
      </c>
      <c r="B25" s="33" t="s">
        <v>2116</v>
      </c>
      <c r="C25" s="81">
        <v>1</v>
      </c>
      <c r="D25" s="69">
        <v>0.88200000000000001</v>
      </c>
      <c r="E25" s="72">
        <v>0</v>
      </c>
      <c r="F25" s="72">
        <v>0</v>
      </c>
      <c r="G25" s="72">
        <v>0</v>
      </c>
      <c r="H25" s="72">
        <v>0</v>
      </c>
      <c r="I25" s="72">
        <v>0</v>
      </c>
      <c r="J25" s="72">
        <v>0</v>
      </c>
      <c r="K25" s="2"/>
      <c r="L25" s="2"/>
    </row>
    <row r="26" spans="1:12" ht="27" customHeight="1" x14ac:dyDescent="0.2">
      <c r="A26" s="30" t="s">
        <v>30</v>
      </c>
      <c r="B26" s="33">
        <v>819</v>
      </c>
      <c r="C26" s="85"/>
      <c r="D26" s="94">
        <v>54.308999999999997</v>
      </c>
      <c r="E26" s="78">
        <v>0.71399999999999997</v>
      </c>
      <c r="F26" s="84">
        <v>0.499</v>
      </c>
      <c r="G26" s="72">
        <v>0</v>
      </c>
      <c r="H26" s="72">
        <v>0</v>
      </c>
      <c r="I26" s="72">
        <v>0</v>
      </c>
      <c r="J26" s="72">
        <v>0</v>
      </c>
      <c r="K26" s="2"/>
      <c r="L26" s="2"/>
    </row>
    <row r="27" spans="1:12" ht="27" customHeight="1" x14ac:dyDescent="0.2">
      <c r="A27" s="30" t="s">
        <v>31</v>
      </c>
      <c r="B27" s="33">
        <v>820</v>
      </c>
      <c r="C27" s="85">
        <v>8</v>
      </c>
      <c r="D27" s="69">
        <v>-0.66700000000000004</v>
      </c>
      <c r="E27" s="72">
        <v>0</v>
      </c>
      <c r="F27" s="72">
        <v>0</v>
      </c>
      <c r="G27" s="72">
        <v>0</v>
      </c>
      <c r="H27" s="72">
        <v>0</v>
      </c>
      <c r="I27" s="72">
        <v>0</v>
      </c>
      <c r="J27" s="72">
        <v>0</v>
      </c>
      <c r="K27" s="2"/>
      <c r="L27" s="2"/>
    </row>
    <row r="28" spans="1:12" ht="27" customHeight="1" x14ac:dyDescent="0.2">
      <c r="A28" s="30" t="s">
        <v>32</v>
      </c>
      <c r="B28" s="33">
        <v>821</v>
      </c>
      <c r="C28" s="85"/>
      <c r="D28" s="69">
        <v>-0.66700000000000004</v>
      </c>
      <c r="E28" s="72">
        <v>0</v>
      </c>
      <c r="F28" s="72">
        <v>0</v>
      </c>
      <c r="G28" s="72">
        <v>0</v>
      </c>
      <c r="H28" s="72">
        <v>0</v>
      </c>
      <c r="I28" s="69">
        <v>0.151</v>
      </c>
      <c r="J28" s="72">
        <v>0</v>
      </c>
      <c r="K28" s="2"/>
      <c r="L28" s="2"/>
    </row>
    <row r="29" spans="1:12" ht="27" customHeight="1" x14ac:dyDescent="0.2">
      <c r="A29" s="30" t="s">
        <v>33</v>
      </c>
      <c r="B29" s="33">
        <v>822</v>
      </c>
      <c r="C29" s="85"/>
      <c r="D29" s="79">
        <v>-7.7089999999999996</v>
      </c>
      <c r="E29" s="80">
        <v>-0.32900000000000001</v>
      </c>
      <c r="F29" s="76">
        <v>-0.14299999999999999</v>
      </c>
      <c r="G29" s="72">
        <v>0</v>
      </c>
      <c r="H29" s="72">
        <v>0</v>
      </c>
      <c r="I29" s="69">
        <v>0.151</v>
      </c>
      <c r="J29" s="72">
        <v>0</v>
      </c>
      <c r="K29" s="2"/>
      <c r="L29" s="2"/>
    </row>
    <row r="30" spans="1:12" ht="27" customHeight="1" x14ac:dyDescent="0.2">
      <c r="A30" s="36" t="s">
        <v>34</v>
      </c>
      <c r="B30" s="33">
        <v>823</v>
      </c>
      <c r="C30" s="85">
        <v>1</v>
      </c>
      <c r="D30" s="69">
        <v>1.216</v>
      </c>
      <c r="E30" s="72">
        <v>0</v>
      </c>
      <c r="F30" s="72">
        <v>0</v>
      </c>
      <c r="G30" s="82">
        <v>0.14999999999999991</v>
      </c>
      <c r="H30" s="72">
        <v>0</v>
      </c>
      <c r="I30" s="72">
        <v>0</v>
      </c>
      <c r="J30" s="72">
        <v>0</v>
      </c>
      <c r="K30" s="191">
        <v>1.52</v>
      </c>
      <c r="L30" s="2">
        <f>K30-ROUND(500/365,2)</f>
        <v>0.14999999999999991</v>
      </c>
    </row>
    <row r="31" spans="1:12" ht="27" customHeight="1" x14ac:dyDescent="0.2">
      <c r="A31" s="30" t="s">
        <v>35</v>
      </c>
      <c r="B31" s="33">
        <v>824</v>
      </c>
      <c r="C31" s="85">
        <v>2</v>
      </c>
      <c r="D31" s="69">
        <v>1.4359999999999999</v>
      </c>
      <c r="E31" s="69">
        <v>8.1000000000000003E-2</v>
      </c>
      <c r="F31" s="72">
        <v>0</v>
      </c>
      <c r="G31" s="82">
        <v>0.14999999999999991</v>
      </c>
      <c r="H31" s="72">
        <v>0</v>
      </c>
      <c r="I31" s="72">
        <v>0</v>
      </c>
      <c r="J31" s="72">
        <v>0</v>
      </c>
      <c r="K31" s="191">
        <v>1.52</v>
      </c>
      <c r="L31" s="2">
        <f>K31-ROUND(500/365,2)</f>
        <v>0.14999999999999991</v>
      </c>
    </row>
    <row r="32" spans="1:12" ht="27" customHeight="1" x14ac:dyDescent="0.2">
      <c r="A32" s="30" t="s">
        <v>36</v>
      </c>
      <c r="B32" s="33">
        <v>825</v>
      </c>
      <c r="C32" s="85">
        <v>2</v>
      </c>
      <c r="D32" s="69">
        <v>6.3E-2</v>
      </c>
      <c r="E32" s="72">
        <v>0</v>
      </c>
      <c r="F32" s="72">
        <v>0</v>
      </c>
      <c r="G32" s="72">
        <v>0</v>
      </c>
      <c r="H32" s="72">
        <v>0</v>
      </c>
      <c r="I32" s="72">
        <v>0</v>
      </c>
      <c r="J32" s="72">
        <v>0</v>
      </c>
      <c r="K32" s="2"/>
      <c r="L32" s="2"/>
    </row>
    <row r="33" spans="1:12" ht="27" customHeight="1" x14ac:dyDescent="0.2">
      <c r="A33" s="30" t="s">
        <v>37</v>
      </c>
      <c r="B33" s="33">
        <v>826</v>
      </c>
      <c r="C33" s="85">
        <v>3</v>
      </c>
      <c r="D33" s="69">
        <v>0.89100000000000001</v>
      </c>
      <c r="E33" s="72">
        <v>0</v>
      </c>
      <c r="F33" s="72">
        <v>0</v>
      </c>
      <c r="G33" s="82">
        <v>2.4300000000000002</v>
      </c>
      <c r="H33" s="72">
        <v>0</v>
      </c>
      <c r="I33" s="72">
        <v>0</v>
      </c>
      <c r="J33" s="72">
        <v>0</v>
      </c>
      <c r="K33" s="2"/>
      <c r="L33" s="2"/>
    </row>
    <row r="34" spans="1:12" ht="27" customHeight="1" x14ac:dyDescent="0.2">
      <c r="A34" s="30" t="s">
        <v>38</v>
      </c>
      <c r="B34" s="33">
        <v>827</v>
      </c>
      <c r="C34" s="85">
        <v>4</v>
      </c>
      <c r="D34" s="69">
        <v>1.0529999999999999</v>
      </c>
      <c r="E34" s="69">
        <v>7.5999999999999998E-2</v>
      </c>
      <c r="F34" s="72">
        <v>0</v>
      </c>
      <c r="G34" s="82">
        <v>2.4300000000000002</v>
      </c>
      <c r="H34" s="72">
        <v>0</v>
      </c>
      <c r="I34" s="72">
        <v>0</v>
      </c>
      <c r="J34" s="72">
        <v>0</v>
      </c>
      <c r="K34" s="2"/>
      <c r="L34" s="2"/>
    </row>
    <row r="35" spans="1:12" ht="27" customHeight="1" x14ac:dyDescent="0.2">
      <c r="A35" s="30" t="s">
        <v>39</v>
      </c>
      <c r="B35" s="33">
        <v>828</v>
      </c>
      <c r="C35" s="85">
        <v>4</v>
      </c>
      <c r="D35" s="69">
        <v>7.0999999999999994E-2</v>
      </c>
      <c r="E35" s="72">
        <v>0</v>
      </c>
      <c r="F35" s="72">
        <v>0</v>
      </c>
      <c r="G35" s="72">
        <v>0</v>
      </c>
      <c r="H35" s="72">
        <v>0</v>
      </c>
      <c r="I35" s="72">
        <v>0</v>
      </c>
      <c r="J35" s="72">
        <v>0</v>
      </c>
      <c r="K35" s="2"/>
      <c r="L35" s="2"/>
    </row>
    <row r="36" spans="1:12" ht="27" customHeight="1" x14ac:dyDescent="0.2">
      <c r="A36" s="30" t="s">
        <v>40</v>
      </c>
      <c r="B36" s="33">
        <v>829</v>
      </c>
      <c r="C36" s="85" t="s">
        <v>21</v>
      </c>
      <c r="D36" s="69">
        <v>0.95</v>
      </c>
      <c r="E36" s="69">
        <v>7.0000000000000007E-2</v>
      </c>
      <c r="F36" s="72">
        <v>0</v>
      </c>
      <c r="G36" s="82">
        <v>13.03</v>
      </c>
      <c r="H36" s="72">
        <v>0</v>
      </c>
      <c r="I36" s="72">
        <v>0</v>
      </c>
      <c r="J36" s="72">
        <v>0</v>
      </c>
      <c r="K36" s="2"/>
      <c r="L36" s="2"/>
    </row>
    <row r="37" spans="1:12" ht="27" customHeight="1" x14ac:dyDescent="0.2">
      <c r="A37" s="30" t="s">
        <v>41</v>
      </c>
      <c r="B37" s="33">
        <v>830</v>
      </c>
      <c r="C37" s="85"/>
      <c r="D37" s="79">
        <v>8.9410000000000007</v>
      </c>
      <c r="E37" s="75">
        <v>0.121</v>
      </c>
      <c r="F37" s="84">
        <v>5.1999999999999998E-2</v>
      </c>
      <c r="G37" s="82">
        <v>3.09</v>
      </c>
      <c r="H37" s="82">
        <v>0.95</v>
      </c>
      <c r="I37" s="69">
        <v>0.14000000000000001</v>
      </c>
      <c r="J37" s="82">
        <f>H37</f>
        <v>0.95</v>
      </c>
      <c r="K37" s="2"/>
      <c r="L37" s="2"/>
    </row>
    <row r="38" spans="1:12" ht="27" customHeight="1" x14ac:dyDescent="0.2">
      <c r="A38" s="30" t="s">
        <v>42</v>
      </c>
      <c r="B38" s="33">
        <v>831</v>
      </c>
      <c r="C38" s="85"/>
      <c r="D38" s="79">
        <v>13.199</v>
      </c>
      <c r="E38" s="75">
        <v>0.122</v>
      </c>
      <c r="F38" s="84">
        <v>0.06</v>
      </c>
      <c r="G38" s="82">
        <v>3.68</v>
      </c>
      <c r="H38" s="82">
        <v>1.68</v>
      </c>
      <c r="I38" s="69">
        <v>0.188</v>
      </c>
      <c r="J38" s="82">
        <f t="shared" ref="J38:J39" si="0">H38</f>
        <v>1.68</v>
      </c>
      <c r="K38" s="2"/>
      <c r="L38" s="2"/>
    </row>
    <row r="39" spans="1:12" ht="27" customHeight="1" x14ac:dyDescent="0.2">
      <c r="A39" s="30" t="s">
        <v>43</v>
      </c>
      <c r="B39" s="33">
        <v>832</v>
      </c>
      <c r="C39" s="85"/>
      <c r="D39" s="79">
        <v>13.196</v>
      </c>
      <c r="E39" s="75">
        <v>7.0999999999999994E-2</v>
      </c>
      <c r="F39" s="84">
        <v>4.3999999999999997E-2</v>
      </c>
      <c r="G39" s="82">
        <v>44.27</v>
      </c>
      <c r="H39" s="82">
        <v>1.54</v>
      </c>
      <c r="I39" s="69">
        <v>0.17499999999999999</v>
      </c>
      <c r="J39" s="82">
        <f t="shared" si="0"/>
        <v>1.54</v>
      </c>
      <c r="K39" s="2"/>
      <c r="L39" s="2"/>
    </row>
    <row r="40" spans="1:12" ht="27" customHeight="1" x14ac:dyDescent="0.2">
      <c r="A40" s="49" t="s">
        <v>224</v>
      </c>
      <c r="B40" s="33" t="s">
        <v>2117</v>
      </c>
      <c r="C40" s="85">
        <v>8</v>
      </c>
      <c r="D40" s="69">
        <v>0.85299999999999998</v>
      </c>
      <c r="E40" s="72">
        <v>0</v>
      </c>
      <c r="F40" s="72">
        <v>0</v>
      </c>
      <c r="G40" s="72">
        <v>0</v>
      </c>
      <c r="H40" s="72">
        <v>0</v>
      </c>
      <c r="I40" s="72">
        <v>0</v>
      </c>
      <c r="J40" s="72">
        <v>0</v>
      </c>
      <c r="K40" s="2"/>
      <c r="L40" s="2"/>
    </row>
    <row r="41" spans="1:12" ht="27" customHeight="1" x14ac:dyDescent="0.2">
      <c r="A41" s="49" t="s">
        <v>225</v>
      </c>
      <c r="B41" s="33" t="s">
        <v>2118</v>
      </c>
      <c r="C41" s="85">
        <v>1</v>
      </c>
      <c r="D41" s="69">
        <v>1.296</v>
      </c>
      <c r="E41" s="72">
        <v>0</v>
      </c>
      <c r="F41" s="72">
        <v>0</v>
      </c>
      <c r="G41" s="72">
        <v>0</v>
      </c>
      <c r="H41" s="72">
        <v>0</v>
      </c>
      <c r="I41" s="72">
        <v>0</v>
      </c>
      <c r="J41" s="72">
        <v>0</v>
      </c>
      <c r="K41" s="2"/>
      <c r="L41" s="2"/>
    </row>
    <row r="42" spans="1:12" ht="27" customHeight="1" x14ac:dyDescent="0.2">
      <c r="A42" s="49" t="s">
        <v>226</v>
      </c>
      <c r="B42" s="33" t="s">
        <v>2119</v>
      </c>
      <c r="C42" s="85">
        <v>1</v>
      </c>
      <c r="D42" s="69">
        <v>2.202</v>
      </c>
      <c r="E42" s="72">
        <v>0</v>
      </c>
      <c r="F42" s="72">
        <v>0</v>
      </c>
      <c r="G42" s="72">
        <v>0</v>
      </c>
      <c r="H42" s="72">
        <v>0</v>
      </c>
      <c r="I42" s="72">
        <v>0</v>
      </c>
      <c r="J42" s="72">
        <v>0</v>
      </c>
      <c r="K42" s="2"/>
      <c r="L42" s="2"/>
    </row>
    <row r="43" spans="1:12" ht="27" customHeight="1" x14ac:dyDescent="0.2">
      <c r="A43" s="49" t="s">
        <v>227</v>
      </c>
      <c r="B43" s="33" t="s">
        <v>2120</v>
      </c>
      <c r="C43" s="85">
        <v>1</v>
      </c>
      <c r="D43" s="69">
        <v>0.48799999999999999</v>
      </c>
      <c r="E43" s="72">
        <v>0</v>
      </c>
      <c r="F43" s="72">
        <v>0</v>
      </c>
      <c r="G43" s="72">
        <v>0</v>
      </c>
      <c r="H43" s="72">
        <v>0</v>
      </c>
      <c r="I43" s="72">
        <v>0</v>
      </c>
      <c r="J43" s="72">
        <v>0</v>
      </c>
      <c r="K43" s="2"/>
      <c r="L43" s="2"/>
    </row>
    <row r="44" spans="1:12" ht="27" customHeight="1" x14ac:dyDescent="0.2">
      <c r="A44" s="30" t="s">
        <v>44</v>
      </c>
      <c r="B44" s="33">
        <v>834</v>
      </c>
      <c r="C44" s="85"/>
      <c r="D44" s="94">
        <v>30.047000000000001</v>
      </c>
      <c r="E44" s="78">
        <v>0.39500000000000002</v>
      </c>
      <c r="F44" s="76">
        <v>0.27600000000000002</v>
      </c>
      <c r="G44" s="72">
        <v>0</v>
      </c>
      <c r="H44" s="72">
        <v>0</v>
      </c>
      <c r="I44" s="72">
        <v>0</v>
      </c>
      <c r="J44" s="72">
        <v>0</v>
      </c>
      <c r="K44" s="2"/>
      <c r="L44" s="2"/>
    </row>
    <row r="45" spans="1:12" ht="27" customHeight="1" x14ac:dyDescent="0.2">
      <c r="A45" s="30" t="s">
        <v>45</v>
      </c>
      <c r="B45" s="33">
        <v>835</v>
      </c>
      <c r="C45" s="85">
        <v>8</v>
      </c>
      <c r="D45" s="69">
        <v>-0.66700000000000004</v>
      </c>
      <c r="E45" s="72">
        <v>0</v>
      </c>
      <c r="F45" s="72">
        <v>0</v>
      </c>
      <c r="G45" s="72">
        <v>0</v>
      </c>
      <c r="H45" s="72">
        <v>0</v>
      </c>
      <c r="I45" s="72">
        <v>0</v>
      </c>
      <c r="J45" s="72">
        <v>0</v>
      </c>
      <c r="K45" s="2"/>
      <c r="L45" s="2"/>
    </row>
    <row r="46" spans="1:12" ht="27" customHeight="1" x14ac:dyDescent="0.2">
      <c r="A46" s="30" t="s">
        <v>46</v>
      </c>
      <c r="B46" s="33">
        <v>843</v>
      </c>
      <c r="C46" s="85">
        <v>8</v>
      </c>
      <c r="D46" s="69">
        <v>-0.61499999999999999</v>
      </c>
      <c r="E46" s="72">
        <v>0</v>
      </c>
      <c r="F46" s="72">
        <v>0</v>
      </c>
      <c r="G46" s="72">
        <v>0</v>
      </c>
      <c r="H46" s="72">
        <v>0</v>
      </c>
      <c r="I46" s="72">
        <v>0</v>
      </c>
      <c r="J46" s="72">
        <v>0</v>
      </c>
      <c r="K46" s="2"/>
      <c r="L46" s="2"/>
    </row>
    <row r="47" spans="1:12" ht="27" customHeight="1" x14ac:dyDescent="0.2">
      <c r="A47" s="30" t="s">
        <v>47</v>
      </c>
      <c r="B47" s="33">
        <v>836</v>
      </c>
      <c r="C47" s="85"/>
      <c r="D47" s="69">
        <v>-0.66700000000000004</v>
      </c>
      <c r="E47" s="72">
        <v>0</v>
      </c>
      <c r="F47" s="72">
        <v>0</v>
      </c>
      <c r="G47" s="72">
        <v>0</v>
      </c>
      <c r="H47" s="72">
        <v>0</v>
      </c>
      <c r="I47" s="69">
        <v>0.151</v>
      </c>
      <c r="J47" s="72">
        <v>0</v>
      </c>
      <c r="K47" s="2"/>
      <c r="L47" s="2"/>
    </row>
    <row r="48" spans="1:12" ht="27" customHeight="1" x14ac:dyDescent="0.2">
      <c r="A48" s="30" t="s">
        <v>48</v>
      </c>
      <c r="B48" s="33">
        <v>837</v>
      </c>
      <c r="C48" s="85"/>
      <c r="D48" s="79">
        <v>-7.7089999999999996</v>
      </c>
      <c r="E48" s="80">
        <v>-0.32900000000000001</v>
      </c>
      <c r="F48" s="76">
        <v>-0.14299999999999999</v>
      </c>
      <c r="G48" s="72">
        <v>0</v>
      </c>
      <c r="H48" s="72">
        <v>0</v>
      </c>
      <c r="I48" s="69">
        <v>0.151</v>
      </c>
      <c r="J48" s="72">
        <v>0</v>
      </c>
      <c r="K48" s="2"/>
      <c r="L48" s="2"/>
    </row>
    <row r="49" spans="1:18" ht="27" customHeight="1" x14ac:dyDescent="0.2">
      <c r="A49" s="30" t="s">
        <v>49</v>
      </c>
      <c r="B49" s="33">
        <v>838</v>
      </c>
      <c r="C49" s="85"/>
      <c r="D49" s="69">
        <v>-0.61499999999999999</v>
      </c>
      <c r="E49" s="72">
        <v>0</v>
      </c>
      <c r="F49" s="72">
        <v>0</v>
      </c>
      <c r="G49" s="72">
        <v>0</v>
      </c>
      <c r="H49" s="72">
        <v>0</v>
      </c>
      <c r="I49" s="69">
        <v>0.13</v>
      </c>
      <c r="J49" s="72">
        <v>0</v>
      </c>
      <c r="K49" s="2"/>
      <c r="L49" s="2"/>
    </row>
    <row r="50" spans="1:18" ht="27" customHeight="1" x14ac:dyDescent="0.2">
      <c r="A50" s="30" t="s">
        <v>50</v>
      </c>
      <c r="B50" s="33">
        <v>839</v>
      </c>
      <c r="C50" s="85"/>
      <c r="D50" s="79">
        <v>-7.2240000000000002</v>
      </c>
      <c r="E50" s="75">
        <v>-0.28699999999999998</v>
      </c>
      <c r="F50" s="76">
        <v>-0.13</v>
      </c>
      <c r="G50" s="72">
        <v>0</v>
      </c>
      <c r="H50" s="72">
        <v>0</v>
      </c>
      <c r="I50" s="69">
        <v>0.13</v>
      </c>
      <c r="J50" s="72">
        <v>0</v>
      </c>
      <c r="K50" s="2"/>
      <c r="L50" s="2"/>
    </row>
    <row r="51" spans="1:18" ht="27" customHeight="1" x14ac:dyDescent="0.2">
      <c r="A51" s="30" t="s">
        <v>51</v>
      </c>
      <c r="B51" s="33">
        <v>841</v>
      </c>
      <c r="C51" s="85"/>
      <c r="D51" s="69">
        <v>-0.379</v>
      </c>
      <c r="E51" s="72">
        <v>0</v>
      </c>
      <c r="F51" s="72">
        <v>0</v>
      </c>
      <c r="G51" s="72">
        <v>0</v>
      </c>
      <c r="H51" s="72">
        <v>0</v>
      </c>
      <c r="I51" s="69">
        <v>9.5000000000000001E-2</v>
      </c>
      <c r="J51" s="72">
        <v>0</v>
      </c>
      <c r="K51" s="2"/>
      <c r="L51" s="2"/>
    </row>
    <row r="52" spans="1:18" ht="27" customHeight="1" x14ac:dyDescent="0.2">
      <c r="A52" s="30" t="s">
        <v>52</v>
      </c>
      <c r="B52" s="33">
        <v>842</v>
      </c>
      <c r="C52" s="85"/>
      <c r="D52" s="79">
        <v>-4.99</v>
      </c>
      <c r="E52" s="75">
        <v>-0.106</v>
      </c>
      <c r="F52" s="76">
        <v>-7.2999999999999995E-2</v>
      </c>
      <c r="G52" s="72">
        <v>0</v>
      </c>
      <c r="H52" s="72">
        <v>0</v>
      </c>
      <c r="I52" s="69">
        <v>9.5000000000000001E-2</v>
      </c>
      <c r="J52" s="72">
        <v>0</v>
      </c>
      <c r="K52" s="2"/>
      <c r="L52" s="2"/>
    </row>
    <row r="53" spans="1:18" ht="39.75" customHeight="1" x14ac:dyDescent="0.2">
      <c r="A53" s="235" t="s">
        <v>607</v>
      </c>
      <c r="B53" s="236"/>
      <c r="C53" s="236"/>
      <c r="D53" s="236"/>
      <c r="E53" s="236"/>
      <c r="F53" s="236"/>
      <c r="G53" s="236"/>
      <c r="H53" s="236"/>
      <c r="I53" s="236"/>
      <c r="J53" s="236"/>
      <c r="K53" s="2"/>
      <c r="L53" s="2"/>
    </row>
    <row r="54" spans="1:18" ht="27" customHeight="1" x14ac:dyDescent="0.2">
      <c r="A54" s="50" t="s">
        <v>106</v>
      </c>
      <c r="B54" s="33"/>
      <c r="C54" s="85">
        <v>1</v>
      </c>
      <c r="D54" s="69">
        <v>1.012</v>
      </c>
      <c r="E54" s="70"/>
      <c r="F54" s="70"/>
      <c r="G54" s="82">
        <v>-0.1100000000000001</v>
      </c>
      <c r="H54" s="70"/>
      <c r="I54" s="70"/>
      <c r="J54" s="31"/>
      <c r="K54" s="191">
        <v>1.26</v>
      </c>
      <c r="L54" s="2">
        <f>K54-ROUND(500/365,2)</f>
        <v>-0.1100000000000001</v>
      </c>
      <c r="M54" s="189">
        <f>ROUND(D54,3)</f>
        <v>1.012</v>
      </c>
      <c r="P54" s="189">
        <f>ROUND(G54,2)</f>
        <v>-0.11</v>
      </c>
    </row>
    <row r="55" spans="1:18" ht="27" customHeight="1" x14ac:dyDescent="0.2">
      <c r="A55" s="50" t="s">
        <v>107</v>
      </c>
      <c r="B55" s="33"/>
      <c r="C55" s="85">
        <v>2</v>
      </c>
      <c r="D55" s="69">
        <v>1.194</v>
      </c>
      <c r="E55" s="69">
        <v>6.7000000000000004E-2</v>
      </c>
      <c r="F55" s="70"/>
      <c r="G55" s="82">
        <v>-0.1100000000000001</v>
      </c>
      <c r="H55" s="70"/>
      <c r="I55" s="70"/>
      <c r="J55" s="31"/>
      <c r="K55" s="191">
        <v>1.26</v>
      </c>
      <c r="L55" s="2">
        <f>K55-ROUND(500/365,2)</f>
        <v>-0.1100000000000001</v>
      </c>
      <c r="M55" s="189">
        <f t="shared" ref="M55:R78" si="1">ROUND(D55,3)</f>
        <v>1.194</v>
      </c>
      <c r="N55" s="189">
        <f t="shared" si="1"/>
        <v>6.7000000000000004E-2</v>
      </c>
      <c r="P55" s="189">
        <f>ROUND(G55,2)</f>
        <v>-0.11</v>
      </c>
    </row>
    <row r="56" spans="1:18" ht="27" customHeight="1" x14ac:dyDescent="0.2">
      <c r="A56" s="50" t="s">
        <v>108</v>
      </c>
      <c r="B56" s="33"/>
      <c r="C56" s="85">
        <v>2</v>
      </c>
      <c r="D56" s="69">
        <v>5.1999999999999998E-2</v>
      </c>
      <c r="E56" s="70"/>
      <c r="F56" s="70"/>
      <c r="G56" s="70"/>
      <c r="H56" s="70"/>
      <c r="I56" s="70"/>
      <c r="J56" s="31"/>
      <c r="K56" s="2"/>
      <c r="L56" s="2"/>
      <c r="M56" s="189">
        <f t="shared" si="1"/>
        <v>5.1999999999999998E-2</v>
      </c>
    </row>
    <row r="57" spans="1:18" ht="27" customHeight="1" x14ac:dyDescent="0.2">
      <c r="A57" s="50" t="s">
        <v>109</v>
      </c>
      <c r="B57" s="33"/>
      <c r="C57" s="85">
        <v>3</v>
      </c>
      <c r="D57" s="69">
        <v>0.74199999999999999</v>
      </c>
      <c r="E57" s="70"/>
      <c r="F57" s="70"/>
      <c r="G57" s="82">
        <v>2.02</v>
      </c>
      <c r="H57" s="70"/>
      <c r="I57" s="70"/>
      <c r="J57" s="31"/>
      <c r="K57" s="2"/>
      <c r="L57" s="2"/>
      <c r="M57" s="189">
        <f t="shared" si="1"/>
        <v>0.74199999999999999</v>
      </c>
      <c r="P57" s="189">
        <f>ROUND(G57,2)</f>
        <v>2.02</v>
      </c>
    </row>
    <row r="58" spans="1:18" ht="27" customHeight="1" x14ac:dyDescent="0.2">
      <c r="A58" s="50" t="s">
        <v>110</v>
      </c>
      <c r="B58" s="33"/>
      <c r="C58" s="85">
        <v>4</v>
      </c>
      <c r="D58" s="69">
        <v>0.876</v>
      </c>
      <c r="E58" s="69">
        <v>6.3E-2</v>
      </c>
      <c r="F58" s="70"/>
      <c r="G58" s="82">
        <v>2.02</v>
      </c>
      <c r="H58" s="70"/>
      <c r="I58" s="70"/>
      <c r="J58" s="31"/>
      <c r="K58" s="2"/>
      <c r="L58" s="2"/>
      <c r="M58" s="189">
        <f t="shared" si="1"/>
        <v>0.876</v>
      </c>
      <c r="N58" s="189">
        <f t="shared" si="1"/>
        <v>6.3E-2</v>
      </c>
      <c r="O58" s="189"/>
      <c r="P58" s="189">
        <f>ROUND(G58,2)</f>
        <v>2.02</v>
      </c>
    </row>
    <row r="59" spans="1:18" ht="27" customHeight="1" x14ac:dyDescent="0.2">
      <c r="A59" s="50" t="s">
        <v>111</v>
      </c>
      <c r="B59" s="33"/>
      <c r="C59" s="85">
        <v>4</v>
      </c>
      <c r="D59" s="69">
        <v>5.8999999999999997E-2</v>
      </c>
      <c r="E59" s="70"/>
      <c r="F59" s="70"/>
      <c r="G59" s="70"/>
      <c r="H59" s="70"/>
      <c r="I59" s="70"/>
      <c r="J59" s="31"/>
      <c r="K59" s="2"/>
      <c r="L59" s="2"/>
      <c r="M59" s="189">
        <f t="shared" si="1"/>
        <v>5.8999999999999997E-2</v>
      </c>
    </row>
    <row r="60" spans="1:18" ht="27" customHeight="1" x14ac:dyDescent="0.2">
      <c r="A60" s="50" t="s">
        <v>112</v>
      </c>
      <c r="B60" s="33"/>
      <c r="C60" s="85" t="s">
        <v>21</v>
      </c>
      <c r="D60" s="69">
        <v>0.79</v>
      </c>
      <c r="E60" s="69">
        <v>5.8000000000000003E-2</v>
      </c>
      <c r="F60" s="70"/>
      <c r="G60" s="82">
        <v>10.84</v>
      </c>
      <c r="H60" s="70"/>
      <c r="I60" s="70"/>
      <c r="J60" s="31"/>
      <c r="K60" s="2"/>
      <c r="L60" s="2"/>
      <c r="M60" s="189">
        <f t="shared" si="1"/>
        <v>0.79</v>
      </c>
      <c r="N60" s="189">
        <f t="shared" si="1"/>
        <v>5.8000000000000003E-2</v>
      </c>
      <c r="P60" s="189">
        <f t="shared" ref="P60:P65" si="2">ROUND(G60,2)</f>
        <v>10.84</v>
      </c>
    </row>
    <row r="61" spans="1:18" ht="27" customHeight="1" x14ac:dyDescent="0.2">
      <c r="A61" s="50" t="s">
        <v>113</v>
      </c>
      <c r="B61" s="33"/>
      <c r="C61" s="85" t="s">
        <v>21</v>
      </c>
      <c r="D61" s="69">
        <v>1.1970000000000001</v>
      </c>
      <c r="E61" s="69">
        <v>8.4000000000000005E-2</v>
      </c>
      <c r="F61" s="70"/>
      <c r="G61" s="82">
        <v>10.43</v>
      </c>
      <c r="H61" s="70"/>
      <c r="I61" s="70"/>
      <c r="J61" s="31"/>
      <c r="K61" s="2"/>
      <c r="L61" s="2"/>
      <c r="M61" s="189">
        <f t="shared" si="1"/>
        <v>1.1970000000000001</v>
      </c>
      <c r="N61" s="189">
        <f t="shared" si="1"/>
        <v>8.4000000000000005E-2</v>
      </c>
      <c r="P61" s="189">
        <f t="shared" si="2"/>
        <v>10.43</v>
      </c>
    </row>
    <row r="62" spans="1:18" ht="27" customHeight="1" x14ac:dyDescent="0.2">
      <c r="A62" s="50" t="s">
        <v>114</v>
      </c>
      <c r="B62" s="33"/>
      <c r="C62" s="85" t="s">
        <v>21</v>
      </c>
      <c r="D62" s="69">
        <v>1.371</v>
      </c>
      <c r="E62" s="69">
        <v>5.8999999999999997E-2</v>
      </c>
      <c r="F62" s="70"/>
      <c r="G62" s="82">
        <v>84.29</v>
      </c>
      <c r="H62" s="70"/>
      <c r="I62" s="70"/>
      <c r="J62" s="31"/>
      <c r="K62" s="2"/>
      <c r="L62" s="2"/>
      <c r="M62" s="189">
        <f t="shared" si="1"/>
        <v>1.371</v>
      </c>
      <c r="N62" s="189">
        <f t="shared" si="1"/>
        <v>5.8999999999999997E-2</v>
      </c>
      <c r="P62" s="189">
        <f t="shared" si="2"/>
        <v>84.29</v>
      </c>
    </row>
    <row r="63" spans="1:18" ht="27" customHeight="1" x14ac:dyDescent="0.2">
      <c r="A63" s="50" t="s">
        <v>115</v>
      </c>
      <c r="B63" s="33"/>
      <c r="C63" s="85">
        <v>0</v>
      </c>
      <c r="D63" s="79">
        <v>7.4370000000000003</v>
      </c>
      <c r="E63" s="75">
        <v>0.10100000000000001</v>
      </c>
      <c r="F63" s="87">
        <v>4.2999999999999997E-2</v>
      </c>
      <c r="G63" s="82">
        <v>2.57</v>
      </c>
      <c r="H63" s="82">
        <v>0.79</v>
      </c>
      <c r="I63" s="69">
        <v>0.11700000000000001</v>
      </c>
      <c r="J63" s="95">
        <f>H63</f>
        <v>0.79</v>
      </c>
      <c r="K63" s="2"/>
      <c r="L63" s="2"/>
      <c r="M63" s="189">
        <f t="shared" si="1"/>
        <v>7.4370000000000003</v>
      </c>
      <c r="N63" s="189">
        <f t="shared" si="1"/>
        <v>0.10100000000000001</v>
      </c>
      <c r="O63" s="189">
        <f t="shared" si="1"/>
        <v>4.2999999999999997E-2</v>
      </c>
      <c r="P63" s="189">
        <f t="shared" si="2"/>
        <v>2.57</v>
      </c>
      <c r="Q63" s="189">
        <f>ROUND(H63,2)</f>
        <v>0.79</v>
      </c>
      <c r="R63" s="189">
        <f t="shared" si="1"/>
        <v>0.11700000000000001</v>
      </c>
    </row>
    <row r="64" spans="1:18" ht="27" customHeight="1" x14ac:dyDescent="0.2">
      <c r="A64" s="50" t="s">
        <v>116</v>
      </c>
      <c r="B64" s="33"/>
      <c r="C64" s="85">
        <v>0</v>
      </c>
      <c r="D64" s="79">
        <v>10.871</v>
      </c>
      <c r="E64" s="75">
        <v>0.1</v>
      </c>
      <c r="F64" s="87">
        <v>0.05</v>
      </c>
      <c r="G64" s="82">
        <v>3.03</v>
      </c>
      <c r="H64" s="82">
        <v>1.39</v>
      </c>
      <c r="I64" s="69">
        <v>0.155</v>
      </c>
      <c r="J64" s="95">
        <f>H64</f>
        <v>1.39</v>
      </c>
      <c r="K64" s="2"/>
      <c r="L64" s="2"/>
      <c r="M64" s="189">
        <f t="shared" si="1"/>
        <v>10.871</v>
      </c>
      <c r="N64" s="189">
        <f t="shared" si="1"/>
        <v>0.1</v>
      </c>
      <c r="O64" s="189">
        <f t="shared" si="1"/>
        <v>0.05</v>
      </c>
      <c r="P64" s="189">
        <f t="shared" si="2"/>
        <v>3.03</v>
      </c>
      <c r="Q64" s="189">
        <f>ROUND(H64,2)</f>
        <v>1.39</v>
      </c>
      <c r="R64" s="189">
        <f t="shared" si="1"/>
        <v>0.155</v>
      </c>
    </row>
    <row r="65" spans="1:18" ht="27" customHeight="1" x14ac:dyDescent="0.2">
      <c r="A65" s="50" t="s">
        <v>117</v>
      </c>
      <c r="B65" s="33"/>
      <c r="C65" s="85">
        <v>0</v>
      </c>
      <c r="D65" s="79">
        <v>10.816000000000001</v>
      </c>
      <c r="E65" s="75">
        <v>5.8000000000000003E-2</v>
      </c>
      <c r="F65" s="87">
        <v>3.5999999999999997E-2</v>
      </c>
      <c r="G65" s="82">
        <v>36.29</v>
      </c>
      <c r="H65" s="82">
        <v>1.27</v>
      </c>
      <c r="I65" s="69">
        <v>0.14399999999999999</v>
      </c>
      <c r="J65" s="95">
        <f>H65</f>
        <v>1.27</v>
      </c>
      <c r="K65" s="2"/>
      <c r="L65" s="2"/>
      <c r="M65" s="189">
        <f t="shared" si="1"/>
        <v>10.816000000000001</v>
      </c>
      <c r="N65" s="189">
        <f t="shared" si="1"/>
        <v>5.8000000000000003E-2</v>
      </c>
      <c r="O65" s="189">
        <f t="shared" si="1"/>
        <v>3.5999999999999997E-2</v>
      </c>
      <c r="P65" s="189">
        <f t="shared" si="2"/>
        <v>36.29</v>
      </c>
      <c r="Q65" s="189">
        <f>ROUND(H65,2)</f>
        <v>1.27</v>
      </c>
      <c r="R65" s="189">
        <f t="shared" si="1"/>
        <v>0.14399999999999999</v>
      </c>
    </row>
    <row r="66" spans="1:18" ht="27" customHeight="1" x14ac:dyDescent="0.2">
      <c r="A66" s="52" t="s">
        <v>229</v>
      </c>
      <c r="B66" s="33"/>
      <c r="C66" s="85">
        <v>8</v>
      </c>
      <c r="D66" s="69">
        <v>0.71</v>
      </c>
      <c r="E66" s="70"/>
      <c r="F66" s="70"/>
      <c r="G66" s="70"/>
      <c r="H66" s="70"/>
      <c r="I66" s="70"/>
      <c r="J66" s="32"/>
      <c r="K66" s="2"/>
      <c r="L66" s="2"/>
      <c r="M66" s="189">
        <f t="shared" si="1"/>
        <v>0.71</v>
      </c>
    </row>
    <row r="67" spans="1:18" ht="27" customHeight="1" x14ac:dyDescent="0.2">
      <c r="A67" s="52" t="s">
        <v>230</v>
      </c>
      <c r="B67" s="33"/>
      <c r="C67" s="85">
        <v>1</v>
      </c>
      <c r="D67" s="69">
        <v>1.0780000000000001</v>
      </c>
      <c r="E67" s="70"/>
      <c r="F67" s="70"/>
      <c r="G67" s="70"/>
      <c r="H67" s="70"/>
      <c r="I67" s="70"/>
      <c r="J67" s="32"/>
      <c r="K67" s="2"/>
      <c r="L67" s="2"/>
      <c r="M67" s="189">
        <f t="shared" si="1"/>
        <v>1.0780000000000001</v>
      </c>
    </row>
    <row r="68" spans="1:18" ht="27" customHeight="1" x14ac:dyDescent="0.2">
      <c r="A68" s="52" t="s">
        <v>231</v>
      </c>
      <c r="B68" s="33"/>
      <c r="C68" s="85">
        <v>1</v>
      </c>
      <c r="D68" s="69">
        <v>1.8320000000000001</v>
      </c>
      <c r="E68" s="70"/>
      <c r="F68" s="70"/>
      <c r="G68" s="70"/>
      <c r="H68" s="70"/>
      <c r="I68" s="70"/>
      <c r="J68" s="32"/>
      <c r="K68" s="2"/>
      <c r="L68" s="2"/>
      <c r="M68" s="189">
        <f t="shared" si="1"/>
        <v>1.8320000000000001</v>
      </c>
    </row>
    <row r="69" spans="1:18" ht="27" customHeight="1" x14ac:dyDescent="0.2">
      <c r="A69" s="52" t="s">
        <v>232</v>
      </c>
      <c r="B69" s="33"/>
      <c r="C69" s="85">
        <v>1</v>
      </c>
      <c r="D69" s="69">
        <v>0.40600000000000003</v>
      </c>
      <c r="E69" s="70"/>
      <c r="F69" s="70"/>
      <c r="G69" s="70"/>
      <c r="H69" s="70"/>
      <c r="I69" s="70"/>
      <c r="J69" s="32"/>
      <c r="K69" s="2"/>
      <c r="L69" s="2"/>
      <c r="M69" s="189">
        <f t="shared" si="1"/>
        <v>0.40600000000000003</v>
      </c>
    </row>
    <row r="70" spans="1:18" ht="27" customHeight="1" x14ac:dyDescent="0.2">
      <c r="A70" s="50" t="s">
        <v>118</v>
      </c>
      <c r="B70" s="33"/>
      <c r="C70" s="85">
        <v>0</v>
      </c>
      <c r="D70" s="94">
        <v>24.992999999999999</v>
      </c>
      <c r="E70" s="78">
        <v>0.32800000000000001</v>
      </c>
      <c r="F70" s="87">
        <v>0.23</v>
      </c>
      <c r="G70" s="70"/>
      <c r="H70" s="70"/>
      <c r="I70" s="70"/>
      <c r="J70" s="31"/>
      <c r="K70" s="2"/>
      <c r="L70" s="2"/>
      <c r="M70" s="189">
        <f t="shared" si="1"/>
        <v>24.992999999999999</v>
      </c>
      <c r="N70" s="189">
        <f t="shared" si="1"/>
        <v>0.32800000000000001</v>
      </c>
      <c r="O70" s="189">
        <f t="shared" si="1"/>
        <v>0.23</v>
      </c>
    </row>
    <row r="71" spans="1:18" ht="27" customHeight="1" x14ac:dyDescent="0.2">
      <c r="A71" s="50" t="s">
        <v>119</v>
      </c>
      <c r="B71" s="33"/>
      <c r="C71" s="85">
        <v>8</v>
      </c>
      <c r="D71" s="69">
        <v>-0.313</v>
      </c>
      <c r="E71" s="70"/>
      <c r="F71" s="70"/>
      <c r="G71" s="82">
        <v>0</v>
      </c>
      <c r="H71" s="70"/>
      <c r="I71" s="70"/>
      <c r="J71" s="31"/>
      <c r="K71" s="2"/>
      <c r="L71" s="2"/>
      <c r="M71" s="189">
        <f t="shared" si="1"/>
        <v>-0.313</v>
      </c>
      <c r="P71" s="189">
        <f t="shared" ref="P71:P80" si="3">ROUND(G71,2)</f>
        <v>0</v>
      </c>
    </row>
    <row r="72" spans="1:18" ht="27" customHeight="1" x14ac:dyDescent="0.2">
      <c r="A72" s="50" t="s">
        <v>120</v>
      </c>
      <c r="B72" s="33"/>
      <c r="C72" s="85">
        <v>8</v>
      </c>
      <c r="D72" s="69">
        <v>-0.34</v>
      </c>
      <c r="E72" s="70"/>
      <c r="F72" s="70"/>
      <c r="G72" s="82">
        <v>0</v>
      </c>
      <c r="H72" s="70"/>
      <c r="I72" s="70"/>
      <c r="J72" s="31"/>
      <c r="K72" s="2"/>
      <c r="L72" s="2"/>
      <c r="M72" s="189">
        <f t="shared" si="1"/>
        <v>-0.34</v>
      </c>
      <c r="P72" s="189">
        <f t="shared" si="3"/>
        <v>0</v>
      </c>
    </row>
    <row r="73" spans="1:18" ht="27" customHeight="1" x14ac:dyDescent="0.2">
      <c r="A73" s="50" t="s">
        <v>121</v>
      </c>
      <c r="B73" s="33"/>
      <c r="C73" s="85">
        <v>0</v>
      </c>
      <c r="D73" s="69">
        <v>-0.313</v>
      </c>
      <c r="E73" s="70"/>
      <c r="F73" s="70"/>
      <c r="G73" s="82">
        <v>0</v>
      </c>
      <c r="H73" s="70"/>
      <c r="I73" s="69">
        <v>7.0999999999999994E-2</v>
      </c>
      <c r="J73" s="31"/>
      <c r="K73" s="2"/>
      <c r="L73" s="2"/>
      <c r="M73" s="189">
        <f t="shared" si="1"/>
        <v>-0.313</v>
      </c>
      <c r="P73" s="189">
        <f t="shared" si="3"/>
        <v>0</v>
      </c>
      <c r="R73" s="189">
        <f t="shared" si="1"/>
        <v>7.0999999999999994E-2</v>
      </c>
    </row>
    <row r="74" spans="1:18" ht="27" customHeight="1" x14ac:dyDescent="0.2">
      <c r="A74" s="50" t="s">
        <v>122</v>
      </c>
      <c r="B74" s="33"/>
      <c r="C74" s="85">
        <v>0</v>
      </c>
      <c r="D74" s="79">
        <v>-3.6230000000000002</v>
      </c>
      <c r="E74" s="75">
        <v>-0.155</v>
      </c>
      <c r="F74" s="87">
        <v>-6.7000000000000004E-2</v>
      </c>
      <c r="G74" s="82">
        <v>0</v>
      </c>
      <c r="H74" s="70"/>
      <c r="I74" s="69">
        <v>7.0999999999999994E-2</v>
      </c>
      <c r="J74" s="31"/>
      <c r="K74" s="2"/>
      <c r="L74" s="2"/>
      <c r="M74" s="189">
        <f t="shared" si="1"/>
        <v>-3.6230000000000002</v>
      </c>
      <c r="N74" s="189">
        <f t="shared" si="1"/>
        <v>-0.155</v>
      </c>
      <c r="O74" s="189">
        <f t="shared" si="1"/>
        <v>-6.7000000000000004E-2</v>
      </c>
      <c r="P74" s="189">
        <f t="shared" si="3"/>
        <v>0</v>
      </c>
      <c r="R74" s="189">
        <f t="shared" si="1"/>
        <v>7.0999999999999994E-2</v>
      </c>
    </row>
    <row r="75" spans="1:18" ht="27" customHeight="1" x14ac:dyDescent="0.2">
      <c r="A75" s="50" t="s">
        <v>123</v>
      </c>
      <c r="B75" s="33"/>
      <c r="C75" s="85">
        <v>0</v>
      </c>
      <c r="D75" s="69">
        <v>-0.34</v>
      </c>
      <c r="E75" s="70"/>
      <c r="F75" s="70"/>
      <c r="G75" s="82">
        <v>0</v>
      </c>
      <c r="H75" s="70"/>
      <c r="I75" s="69">
        <v>7.1999999999999995E-2</v>
      </c>
      <c r="J75" s="31"/>
      <c r="K75" s="2"/>
      <c r="L75" s="2"/>
      <c r="M75" s="189">
        <f t="shared" si="1"/>
        <v>-0.34</v>
      </c>
      <c r="P75" s="189">
        <f t="shared" si="3"/>
        <v>0</v>
      </c>
      <c r="R75" s="189">
        <f t="shared" si="1"/>
        <v>7.1999999999999995E-2</v>
      </c>
    </row>
    <row r="76" spans="1:18" ht="27" customHeight="1" x14ac:dyDescent="0.2">
      <c r="A76" s="50" t="s">
        <v>124</v>
      </c>
      <c r="B76" s="33"/>
      <c r="C76" s="85">
        <v>0</v>
      </c>
      <c r="D76" s="79">
        <v>-3.992</v>
      </c>
      <c r="E76" s="75">
        <v>-0.159</v>
      </c>
      <c r="F76" s="87">
        <v>-7.1999999999999995E-2</v>
      </c>
      <c r="G76" s="82">
        <v>0</v>
      </c>
      <c r="H76" s="70"/>
      <c r="I76" s="69">
        <v>7.1999999999999995E-2</v>
      </c>
      <c r="J76" s="31"/>
      <c r="K76" s="2"/>
      <c r="L76" s="2"/>
      <c r="M76" s="189">
        <f t="shared" si="1"/>
        <v>-3.992</v>
      </c>
      <c r="N76" s="189">
        <f t="shared" si="1"/>
        <v>-0.159</v>
      </c>
      <c r="O76" s="189">
        <f t="shared" si="1"/>
        <v>-7.1999999999999995E-2</v>
      </c>
      <c r="P76" s="189">
        <f t="shared" si="3"/>
        <v>0</v>
      </c>
      <c r="R76" s="189">
        <f t="shared" si="1"/>
        <v>7.1999999999999995E-2</v>
      </c>
    </row>
    <row r="77" spans="1:18" ht="27" customHeight="1" x14ac:dyDescent="0.2">
      <c r="A77" s="50" t="s">
        <v>125</v>
      </c>
      <c r="B77" s="33"/>
      <c r="C77" s="85">
        <v>0</v>
      </c>
      <c r="D77" s="69">
        <v>-0.379</v>
      </c>
      <c r="E77" s="70"/>
      <c r="F77" s="70"/>
      <c r="G77" s="82">
        <v>32.270000000000003</v>
      </c>
      <c r="H77" s="70"/>
      <c r="I77" s="69">
        <v>9.5000000000000001E-2</v>
      </c>
      <c r="J77" s="31"/>
      <c r="K77" s="2"/>
      <c r="L77" s="2"/>
      <c r="M77" s="189">
        <f t="shared" si="1"/>
        <v>-0.379</v>
      </c>
      <c r="P77" s="189">
        <f t="shared" si="3"/>
        <v>32.270000000000003</v>
      </c>
      <c r="R77" s="189">
        <f t="shared" si="1"/>
        <v>9.5000000000000001E-2</v>
      </c>
    </row>
    <row r="78" spans="1:18" ht="27" customHeight="1" x14ac:dyDescent="0.2">
      <c r="A78" s="50" t="s">
        <v>126</v>
      </c>
      <c r="B78" s="33"/>
      <c r="C78" s="85">
        <v>0</v>
      </c>
      <c r="D78" s="79">
        <v>-4.99</v>
      </c>
      <c r="E78" s="75">
        <v>-0.106</v>
      </c>
      <c r="F78" s="87">
        <v>-7.2999999999999995E-2</v>
      </c>
      <c r="G78" s="82">
        <v>32.270000000000003</v>
      </c>
      <c r="H78" s="70"/>
      <c r="I78" s="69">
        <v>9.5000000000000001E-2</v>
      </c>
      <c r="J78" s="31"/>
      <c r="K78" s="2"/>
      <c r="L78" s="2"/>
      <c r="M78" s="189">
        <f t="shared" si="1"/>
        <v>-4.99</v>
      </c>
      <c r="N78" s="189">
        <f t="shared" si="1"/>
        <v>-0.106</v>
      </c>
      <c r="O78" s="189">
        <f t="shared" si="1"/>
        <v>-7.2999999999999995E-2</v>
      </c>
      <c r="P78" s="189">
        <f t="shared" si="3"/>
        <v>32.270000000000003</v>
      </c>
      <c r="R78" s="189">
        <f t="shared" si="1"/>
        <v>9.5000000000000001E-2</v>
      </c>
    </row>
    <row r="79" spans="1:18" ht="27" customHeight="1" x14ac:dyDescent="0.2">
      <c r="A79" s="50" t="s">
        <v>65</v>
      </c>
      <c r="B79" s="33"/>
      <c r="C79" s="85">
        <v>1</v>
      </c>
      <c r="D79" s="69">
        <v>0.78700000000000003</v>
      </c>
      <c r="E79" s="70"/>
      <c r="F79" s="70"/>
      <c r="G79" s="82">
        <v>-0.39000000000000012</v>
      </c>
      <c r="H79" s="70"/>
      <c r="I79" s="70"/>
      <c r="J79" s="88"/>
      <c r="K79" s="191">
        <v>0.98</v>
      </c>
      <c r="L79" s="2">
        <f>K79-ROUND(500/365,2)</f>
        <v>-0.39000000000000012</v>
      </c>
      <c r="M79" s="189">
        <f>ROUND(D79,3)</f>
        <v>0.78700000000000003</v>
      </c>
      <c r="P79" s="189">
        <f t="shared" si="3"/>
        <v>-0.39</v>
      </c>
    </row>
    <row r="80" spans="1:18" ht="27" customHeight="1" x14ac:dyDescent="0.2">
      <c r="A80" s="50" t="s">
        <v>66</v>
      </c>
      <c r="B80" s="33"/>
      <c r="C80" s="85">
        <v>2</v>
      </c>
      <c r="D80" s="69">
        <v>0.92900000000000005</v>
      </c>
      <c r="E80" s="69">
        <v>5.1999999999999998E-2</v>
      </c>
      <c r="F80" s="70"/>
      <c r="G80" s="82">
        <v>-0.39000000000000012</v>
      </c>
      <c r="H80" s="70"/>
      <c r="I80" s="70"/>
      <c r="J80" s="88"/>
      <c r="K80" s="191">
        <v>0.98</v>
      </c>
      <c r="L80" s="2">
        <f>K80-ROUND(500/365,2)</f>
        <v>-0.39000000000000012</v>
      </c>
      <c r="M80" s="189">
        <f t="shared" ref="M80:O103" si="4">ROUND(D80,3)</f>
        <v>0.92900000000000005</v>
      </c>
      <c r="N80" s="189">
        <f t="shared" si="4"/>
        <v>5.1999999999999998E-2</v>
      </c>
      <c r="P80" s="189">
        <f t="shared" si="3"/>
        <v>-0.39</v>
      </c>
    </row>
    <row r="81" spans="1:18" ht="27" customHeight="1" x14ac:dyDescent="0.2">
      <c r="A81" s="50" t="s">
        <v>67</v>
      </c>
      <c r="B81" s="33"/>
      <c r="C81" s="85">
        <v>2</v>
      </c>
      <c r="D81" s="69">
        <v>4.1000000000000002E-2</v>
      </c>
      <c r="E81" s="70"/>
      <c r="F81" s="70"/>
      <c r="G81" s="70"/>
      <c r="H81" s="70"/>
      <c r="I81" s="70"/>
      <c r="J81" s="88"/>
      <c r="K81" s="2"/>
      <c r="L81" s="2"/>
      <c r="M81" s="189">
        <f t="shared" si="4"/>
        <v>4.1000000000000002E-2</v>
      </c>
    </row>
    <row r="82" spans="1:18" ht="27" customHeight="1" x14ac:dyDescent="0.2">
      <c r="A82" s="50" t="s">
        <v>68</v>
      </c>
      <c r="B82" s="33"/>
      <c r="C82" s="85">
        <v>3</v>
      </c>
      <c r="D82" s="69">
        <v>0.57699999999999996</v>
      </c>
      <c r="E82" s="70"/>
      <c r="F82" s="70"/>
      <c r="G82" s="82">
        <v>1.57</v>
      </c>
      <c r="H82" s="70"/>
      <c r="I82" s="70"/>
      <c r="J82" s="88"/>
      <c r="K82" s="191"/>
      <c r="L82" s="2"/>
      <c r="M82" s="189">
        <f t="shared" si="4"/>
        <v>0.57699999999999996</v>
      </c>
      <c r="P82" s="189">
        <f>ROUND(G82,2)</f>
        <v>1.57</v>
      </c>
    </row>
    <row r="83" spans="1:18" ht="27" customHeight="1" x14ac:dyDescent="0.2">
      <c r="A83" s="50" t="s">
        <v>69</v>
      </c>
      <c r="B83" s="33"/>
      <c r="C83" s="85">
        <v>4</v>
      </c>
      <c r="D83" s="69">
        <v>0.68100000000000005</v>
      </c>
      <c r="E83" s="69">
        <v>4.9000000000000002E-2</v>
      </c>
      <c r="F83" s="70"/>
      <c r="G83" s="82">
        <v>1.57</v>
      </c>
      <c r="H83" s="70"/>
      <c r="I83" s="70"/>
      <c r="J83" s="88"/>
      <c r="K83" s="191"/>
      <c r="L83" s="2"/>
      <c r="M83" s="189">
        <f t="shared" si="4"/>
        <v>0.68100000000000005</v>
      </c>
      <c r="N83" s="189">
        <f t="shared" si="4"/>
        <v>4.9000000000000002E-2</v>
      </c>
      <c r="O83" s="189"/>
      <c r="P83" s="189">
        <f>ROUND(G83,2)</f>
        <v>1.57</v>
      </c>
    </row>
    <row r="84" spans="1:18" ht="27" customHeight="1" x14ac:dyDescent="0.2">
      <c r="A84" s="50" t="s">
        <v>70</v>
      </c>
      <c r="B84" s="33"/>
      <c r="C84" s="85">
        <v>4</v>
      </c>
      <c r="D84" s="69">
        <v>4.5999999999999999E-2</v>
      </c>
      <c r="E84" s="70"/>
      <c r="F84" s="70"/>
      <c r="G84" s="70"/>
      <c r="H84" s="70"/>
      <c r="I84" s="70"/>
      <c r="J84" s="88"/>
      <c r="K84" s="2"/>
      <c r="L84" s="2"/>
      <c r="M84" s="189">
        <f t="shared" si="4"/>
        <v>4.5999999999999999E-2</v>
      </c>
    </row>
    <row r="85" spans="1:18" ht="27" customHeight="1" x14ac:dyDescent="0.2">
      <c r="A85" s="50" t="s">
        <v>71</v>
      </c>
      <c r="B85" s="33"/>
      <c r="C85" s="85" t="s">
        <v>21</v>
      </c>
      <c r="D85" s="69">
        <v>0.61499999999999999</v>
      </c>
      <c r="E85" s="69">
        <v>4.4999999999999998E-2</v>
      </c>
      <c r="F85" s="70"/>
      <c r="G85" s="82">
        <v>8.43</v>
      </c>
      <c r="H85" s="70"/>
      <c r="I85" s="70"/>
      <c r="J85" s="88"/>
      <c r="K85" s="2"/>
      <c r="L85" s="2"/>
      <c r="M85" s="189">
        <f t="shared" si="4"/>
        <v>0.61499999999999999</v>
      </c>
      <c r="N85" s="189">
        <f t="shared" si="4"/>
        <v>4.4999999999999998E-2</v>
      </c>
      <c r="P85" s="189">
        <f t="shared" ref="P85:P90" si="5">ROUND(G85,2)</f>
        <v>8.43</v>
      </c>
    </row>
    <row r="86" spans="1:18" ht="27" customHeight="1" x14ac:dyDescent="0.2">
      <c r="A86" s="50" t="s">
        <v>127</v>
      </c>
      <c r="B86" s="33"/>
      <c r="C86" s="85" t="s">
        <v>21</v>
      </c>
      <c r="D86" s="69">
        <v>0.93100000000000005</v>
      </c>
      <c r="E86" s="69">
        <v>6.5000000000000002E-2</v>
      </c>
      <c r="F86" s="70"/>
      <c r="G86" s="82">
        <v>8.11</v>
      </c>
      <c r="H86" s="70"/>
      <c r="I86" s="70"/>
      <c r="J86" s="88"/>
      <c r="K86" s="2"/>
      <c r="L86" s="2"/>
      <c r="M86" s="189">
        <f t="shared" si="4"/>
        <v>0.93100000000000005</v>
      </c>
      <c r="N86" s="189">
        <f t="shared" si="4"/>
        <v>6.5000000000000002E-2</v>
      </c>
      <c r="P86" s="189">
        <f t="shared" si="5"/>
        <v>8.11</v>
      </c>
    </row>
    <row r="87" spans="1:18" ht="27" customHeight="1" x14ac:dyDescent="0.2">
      <c r="A87" s="50" t="s">
        <v>128</v>
      </c>
      <c r="B87" s="33"/>
      <c r="C87" s="85" t="s">
        <v>21</v>
      </c>
      <c r="D87" s="69">
        <v>1.0669999999999999</v>
      </c>
      <c r="E87" s="69">
        <v>4.5999999999999999E-2</v>
      </c>
      <c r="F87" s="70"/>
      <c r="G87" s="82">
        <v>65.58</v>
      </c>
      <c r="H87" s="70"/>
      <c r="I87" s="70"/>
      <c r="J87" s="88"/>
      <c r="K87" s="2"/>
      <c r="L87" s="2"/>
      <c r="M87" s="189">
        <f t="shared" si="4"/>
        <v>1.0669999999999999</v>
      </c>
      <c r="N87" s="189">
        <f t="shared" si="4"/>
        <v>4.5999999999999999E-2</v>
      </c>
      <c r="P87" s="189">
        <f t="shared" si="5"/>
        <v>65.58</v>
      </c>
    </row>
    <row r="88" spans="1:18" ht="27" customHeight="1" x14ac:dyDescent="0.2">
      <c r="A88" s="50" t="s">
        <v>72</v>
      </c>
      <c r="B88" s="33"/>
      <c r="C88" s="85">
        <v>0</v>
      </c>
      <c r="D88" s="79">
        <v>5.7859999999999996</v>
      </c>
      <c r="E88" s="75">
        <v>7.8E-2</v>
      </c>
      <c r="F88" s="87">
        <v>3.3000000000000002E-2</v>
      </c>
      <c r="G88" s="82">
        <v>2</v>
      </c>
      <c r="H88" s="82">
        <v>0.61</v>
      </c>
      <c r="I88" s="69">
        <v>9.0999999999999998E-2</v>
      </c>
      <c r="J88" s="95">
        <f>H88</f>
        <v>0.61</v>
      </c>
      <c r="K88" s="2"/>
      <c r="L88" s="2"/>
      <c r="M88" s="189">
        <f t="shared" si="4"/>
        <v>5.7859999999999996</v>
      </c>
      <c r="N88" s="189">
        <f t="shared" si="4"/>
        <v>7.8E-2</v>
      </c>
      <c r="O88" s="189">
        <f t="shared" si="4"/>
        <v>3.3000000000000002E-2</v>
      </c>
      <c r="P88" s="189">
        <f t="shared" si="5"/>
        <v>2</v>
      </c>
      <c r="Q88" s="189">
        <f>ROUND(H88,2)</f>
        <v>0.61</v>
      </c>
      <c r="R88" s="189">
        <f t="shared" ref="R88:R90" si="6">ROUND(I88,3)</f>
        <v>9.0999999999999998E-2</v>
      </c>
    </row>
    <row r="89" spans="1:18" ht="27" customHeight="1" x14ac:dyDescent="0.2">
      <c r="A89" s="50" t="s">
        <v>73</v>
      </c>
      <c r="B89" s="33"/>
      <c r="C89" s="85">
        <v>0</v>
      </c>
      <c r="D89" s="79">
        <v>8.4580000000000002</v>
      </c>
      <c r="E89" s="75">
        <v>7.8E-2</v>
      </c>
      <c r="F89" s="87">
        <v>3.9E-2</v>
      </c>
      <c r="G89" s="82">
        <v>2.36</v>
      </c>
      <c r="H89" s="82">
        <v>1.08</v>
      </c>
      <c r="I89" s="69">
        <v>0.121</v>
      </c>
      <c r="J89" s="95">
        <f>H89</f>
        <v>1.08</v>
      </c>
      <c r="K89" s="2"/>
      <c r="L89" s="2"/>
      <c r="M89" s="189">
        <f t="shared" si="4"/>
        <v>8.4580000000000002</v>
      </c>
      <c r="N89" s="189">
        <f t="shared" si="4"/>
        <v>7.8E-2</v>
      </c>
      <c r="O89" s="189">
        <f t="shared" si="4"/>
        <v>3.9E-2</v>
      </c>
      <c r="P89" s="189">
        <f t="shared" si="5"/>
        <v>2.36</v>
      </c>
      <c r="Q89" s="189">
        <f>ROUND(H89,2)</f>
        <v>1.08</v>
      </c>
      <c r="R89" s="189">
        <f t="shared" si="6"/>
        <v>0.121</v>
      </c>
    </row>
    <row r="90" spans="1:18" ht="27" customHeight="1" x14ac:dyDescent="0.2">
      <c r="A90" s="50" t="s">
        <v>74</v>
      </c>
      <c r="B90" s="33"/>
      <c r="C90" s="85">
        <v>0</v>
      </c>
      <c r="D90" s="79">
        <v>8.4149999999999991</v>
      </c>
      <c r="E90" s="75">
        <v>4.4999999999999998E-2</v>
      </c>
      <c r="F90" s="87">
        <v>2.8000000000000001E-2</v>
      </c>
      <c r="G90" s="82">
        <v>28.23</v>
      </c>
      <c r="H90" s="82">
        <v>0.98</v>
      </c>
      <c r="I90" s="69">
        <v>0.112</v>
      </c>
      <c r="J90" s="95">
        <f>H90</f>
        <v>0.98</v>
      </c>
      <c r="K90" s="2"/>
      <c r="L90" s="2"/>
      <c r="M90" s="189">
        <f t="shared" si="4"/>
        <v>8.4149999999999991</v>
      </c>
      <c r="N90" s="189">
        <f t="shared" si="4"/>
        <v>4.4999999999999998E-2</v>
      </c>
      <c r="O90" s="189">
        <f t="shared" si="4"/>
        <v>2.8000000000000001E-2</v>
      </c>
      <c r="P90" s="189">
        <f t="shared" si="5"/>
        <v>28.23</v>
      </c>
      <c r="Q90" s="189">
        <f>ROUND(H90,2)</f>
        <v>0.98</v>
      </c>
      <c r="R90" s="189">
        <f t="shared" si="6"/>
        <v>0.112</v>
      </c>
    </row>
    <row r="91" spans="1:18" ht="27" customHeight="1" x14ac:dyDescent="0.2">
      <c r="A91" s="52" t="s">
        <v>233</v>
      </c>
      <c r="B91" s="33"/>
      <c r="C91" s="85">
        <v>8</v>
      </c>
      <c r="D91" s="69">
        <v>0.55200000000000005</v>
      </c>
      <c r="E91" s="70"/>
      <c r="F91" s="70"/>
      <c r="G91" s="70"/>
      <c r="H91" s="70"/>
      <c r="I91" s="70"/>
      <c r="J91" s="89"/>
      <c r="K91" s="2"/>
      <c r="L91" s="2"/>
      <c r="M91" s="189">
        <f t="shared" si="4"/>
        <v>0.55200000000000005</v>
      </c>
    </row>
    <row r="92" spans="1:18" ht="27" customHeight="1" x14ac:dyDescent="0.2">
      <c r="A92" s="52" t="s">
        <v>234</v>
      </c>
      <c r="B92" s="33"/>
      <c r="C92" s="85">
        <v>1</v>
      </c>
      <c r="D92" s="69">
        <v>0.83899999999999997</v>
      </c>
      <c r="E92" s="70"/>
      <c r="F92" s="70"/>
      <c r="G92" s="70"/>
      <c r="H92" s="70"/>
      <c r="I92" s="70"/>
      <c r="J92" s="89"/>
      <c r="K92" s="2"/>
      <c r="L92" s="2"/>
      <c r="M92" s="189">
        <f t="shared" si="4"/>
        <v>0.83899999999999997</v>
      </c>
    </row>
    <row r="93" spans="1:18" ht="27" customHeight="1" x14ac:dyDescent="0.2">
      <c r="A93" s="52" t="s">
        <v>235</v>
      </c>
      <c r="B93" s="33"/>
      <c r="C93" s="85">
        <v>1</v>
      </c>
      <c r="D93" s="69">
        <v>1.425</v>
      </c>
      <c r="E93" s="70"/>
      <c r="F93" s="70"/>
      <c r="G93" s="70"/>
      <c r="H93" s="70"/>
      <c r="I93" s="70"/>
      <c r="J93" s="89"/>
      <c r="K93" s="2"/>
      <c r="L93" s="2"/>
      <c r="M93" s="189">
        <f t="shared" si="4"/>
        <v>1.425</v>
      </c>
    </row>
    <row r="94" spans="1:18" ht="27" customHeight="1" x14ac:dyDescent="0.2">
      <c r="A94" s="52" t="s">
        <v>236</v>
      </c>
      <c r="B94" s="33"/>
      <c r="C94" s="85">
        <v>1</v>
      </c>
      <c r="D94" s="69">
        <v>0.316</v>
      </c>
      <c r="E94" s="70"/>
      <c r="F94" s="70"/>
      <c r="G94" s="70"/>
      <c r="H94" s="70"/>
      <c r="I94" s="70"/>
      <c r="J94" s="89"/>
      <c r="K94" s="2"/>
      <c r="L94" s="2"/>
      <c r="M94" s="189">
        <f t="shared" si="4"/>
        <v>0.316</v>
      </c>
    </row>
    <row r="95" spans="1:18" ht="27" customHeight="1" x14ac:dyDescent="0.2">
      <c r="A95" s="50" t="s">
        <v>75</v>
      </c>
      <c r="B95" s="33"/>
      <c r="C95" s="85">
        <v>0</v>
      </c>
      <c r="D95" s="94">
        <v>19.445</v>
      </c>
      <c r="E95" s="78">
        <v>0.25600000000000001</v>
      </c>
      <c r="F95" s="87">
        <v>0.17899999999999999</v>
      </c>
      <c r="G95" s="70"/>
      <c r="H95" s="70"/>
      <c r="I95" s="70"/>
      <c r="J95" s="88"/>
      <c r="K95" s="2"/>
      <c r="L95" s="2"/>
      <c r="M95" s="189">
        <f t="shared" si="4"/>
        <v>19.445</v>
      </c>
      <c r="N95" s="189">
        <f t="shared" si="4"/>
        <v>0.25600000000000001</v>
      </c>
      <c r="O95" s="189">
        <f t="shared" si="4"/>
        <v>0.17899999999999999</v>
      </c>
    </row>
    <row r="96" spans="1:18" ht="27" customHeight="1" x14ac:dyDescent="0.2">
      <c r="A96" s="50" t="s">
        <v>76</v>
      </c>
      <c r="B96" s="33"/>
      <c r="C96" s="85">
        <v>8</v>
      </c>
      <c r="D96" s="69">
        <v>-0.24399999999999999</v>
      </c>
      <c r="E96" s="70"/>
      <c r="F96" s="70"/>
      <c r="G96" s="82">
        <v>0</v>
      </c>
      <c r="H96" s="70"/>
      <c r="I96" s="70"/>
      <c r="J96" s="88"/>
      <c r="K96" s="2"/>
      <c r="L96" s="2"/>
      <c r="M96" s="189">
        <f t="shared" si="4"/>
        <v>-0.24399999999999999</v>
      </c>
      <c r="P96" s="189">
        <f t="shared" ref="P96:P105" si="7">ROUND(G96,2)</f>
        <v>0</v>
      </c>
    </row>
    <row r="97" spans="1:18" ht="27" customHeight="1" x14ac:dyDescent="0.2">
      <c r="A97" s="50" t="s">
        <v>77</v>
      </c>
      <c r="B97" s="33"/>
      <c r="C97" s="85">
        <v>8</v>
      </c>
      <c r="D97" s="69">
        <v>-0.26400000000000001</v>
      </c>
      <c r="E97" s="90"/>
      <c r="F97" s="70"/>
      <c r="G97" s="82">
        <v>0</v>
      </c>
      <c r="H97" s="70"/>
      <c r="I97" s="70"/>
      <c r="J97" s="31"/>
      <c r="K97" s="2"/>
      <c r="L97" s="2"/>
      <c r="M97" s="189">
        <f t="shared" si="4"/>
        <v>-0.26400000000000001</v>
      </c>
      <c r="P97" s="189">
        <f t="shared" si="7"/>
        <v>0</v>
      </c>
    </row>
    <row r="98" spans="1:18" ht="27" customHeight="1" x14ac:dyDescent="0.2">
      <c r="A98" s="50" t="s">
        <v>78</v>
      </c>
      <c r="B98" s="33"/>
      <c r="C98" s="85">
        <v>0</v>
      </c>
      <c r="D98" s="69">
        <v>-0.24399999999999999</v>
      </c>
      <c r="E98" s="70"/>
      <c r="F98" s="70"/>
      <c r="G98" s="82">
        <v>0</v>
      </c>
      <c r="H98" s="70"/>
      <c r="I98" s="69">
        <v>5.5E-2</v>
      </c>
      <c r="J98" s="88"/>
      <c r="K98" s="2"/>
      <c r="L98" s="2"/>
      <c r="M98" s="189">
        <f t="shared" si="4"/>
        <v>-0.24399999999999999</v>
      </c>
      <c r="P98" s="189">
        <f t="shared" si="7"/>
        <v>0</v>
      </c>
      <c r="R98" s="189">
        <f t="shared" ref="R98:R103" si="8">ROUND(I98,3)</f>
        <v>5.5E-2</v>
      </c>
    </row>
    <row r="99" spans="1:18" ht="27" customHeight="1" x14ac:dyDescent="0.2">
      <c r="A99" s="50" t="s">
        <v>79</v>
      </c>
      <c r="B99" s="33"/>
      <c r="C99" s="85">
        <v>0</v>
      </c>
      <c r="D99" s="79">
        <v>-2.819</v>
      </c>
      <c r="E99" s="80">
        <v>-0.12</v>
      </c>
      <c r="F99" s="87">
        <v>-5.1999999999999998E-2</v>
      </c>
      <c r="G99" s="82">
        <v>0</v>
      </c>
      <c r="H99" s="70"/>
      <c r="I99" s="69">
        <v>5.5E-2</v>
      </c>
      <c r="J99" s="88"/>
      <c r="K99" s="2"/>
      <c r="L99" s="2"/>
      <c r="M99" s="189">
        <f t="shared" si="4"/>
        <v>-2.819</v>
      </c>
      <c r="N99" s="189">
        <f t="shared" si="4"/>
        <v>-0.12</v>
      </c>
      <c r="O99" s="189">
        <f t="shared" si="4"/>
        <v>-5.1999999999999998E-2</v>
      </c>
      <c r="P99" s="189">
        <f t="shared" si="7"/>
        <v>0</v>
      </c>
      <c r="R99" s="189">
        <f t="shared" si="8"/>
        <v>5.5E-2</v>
      </c>
    </row>
    <row r="100" spans="1:18" ht="27" customHeight="1" x14ac:dyDescent="0.2">
      <c r="A100" s="50" t="s">
        <v>80</v>
      </c>
      <c r="B100" s="33"/>
      <c r="C100" s="85">
        <v>0</v>
      </c>
      <c r="D100" s="69">
        <v>-0.26400000000000001</v>
      </c>
      <c r="E100" s="70"/>
      <c r="F100" s="70"/>
      <c r="G100" s="82">
        <v>0</v>
      </c>
      <c r="H100" s="70"/>
      <c r="I100" s="69">
        <v>5.6000000000000001E-2</v>
      </c>
      <c r="J100" s="88"/>
      <c r="K100" s="2"/>
      <c r="L100" s="2"/>
      <c r="M100" s="189">
        <f t="shared" si="4"/>
        <v>-0.26400000000000001</v>
      </c>
      <c r="P100" s="189">
        <f t="shared" si="7"/>
        <v>0</v>
      </c>
      <c r="R100" s="189">
        <f t="shared" si="8"/>
        <v>5.6000000000000001E-2</v>
      </c>
    </row>
    <row r="101" spans="1:18" ht="27" customHeight="1" x14ac:dyDescent="0.2">
      <c r="A101" s="50" t="s">
        <v>81</v>
      </c>
      <c r="B101" s="33"/>
      <c r="C101" s="85">
        <v>0</v>
      </c>
      <c r="D101" s="79">
        <v>-3.1059999999999999</v>
      </c>
      <c r="E101" s="75">
        <v>-0.123</v>
      </c>
      <c r="F101" s="87">
        <v>-5.6000000000000001E-2</v>
      </c>
      <c r="G101" s="82">
        <v>0</v>
      </c>
      <c r="H101" s="70"/>
      <c r="I101" s="69">
        <v>5.6000000000000001E-2</v>
      </c>
      <c r="J101" s="88"/>
      <c r="K101" s="2"/>
      <c r="L101" s="2"/>
      <c r="M101" s="189">
        <f t="shared" si="4"/>
        <v>-3.1059999999999999</v>
      </c>
      <c r="N101" s="189">
        <f t="shared" si="4"/>
        <v>-0.123</v>
      </c>
      <c r="O101" s="189">
        <f t="shared" si="4"/>
        <v>-5.6000000000000001E-2</v>
      </c>
      <c r="P101" s="189">
        <f t="shared" si="7"/>
        <v>0</v>
      </c>
      <c r="R101" s="189">
        <f t="shared" si="8"/>
        <v>5.6000000000000001E-2</v>
      </c>
    </row>
    <row r="102" spans="1:18" ht="27" customHeight="1" x14ac:dyDescent="0.2">
      <c r="A102" s="50" t="s">
        <v>82</v>
      </c>
      <c r="B102" s="33"/>
      <c r="C102" s="85">
        <v>0</v>
      </c>
      <c r="D102" s="69">
        <v>-0.29499999999999998</v>
      </c>
      <c r="E102" s="70"/>
      <c r="F102" s="70"/>
      <c r="G102" s="82">
        <v>25.11</v>
      </c>
      <c r="H102" s="70"/>
      <c r="I102" s="69">
        <v>7.3999999999999996E-2</v>
      </c>
      <c r="J102" s="88"/>
      <c r="K102" s="2"/>
      <c r="L102" s="2"/>
      <c r="M102" s="189">
        <f t="shared" si="4"/>
        <v>-0.29499999999999998</v>
      </c>
      <c r="P102" s="189">
        <f t="shared" si="7"/>
        <v>25.11</v>
      </c>
      <c r="R102" s="189">
        <f t="shared" si="8"/>
        <v>7.3999999999999996E-2</v>
      </c>
    </row>
    <row r="103" spans="1:18" ht="27" customHeight="1" x14ac:dyDescent="0.2">
      <c r="A103" s="50" t="s">
        <v>83</v>
      </c>
      <c r="B103" s="33"/>
      <c r="C103" s="85">
        <v>0</v>
      </c>
      <c r="D103" s="79">
        <v>-3.8820000000000001</v>
      </c>
      <c r="E103" s="75">
        <v>-8.2000000000000003E-2</v>
      </c>
      <c r="F103" s="87">
        <v>-5.7000000000000002E-2</v>
      </c>
      <c r="G103" s="82">
        <v>25.11</v>
      </c>
      <c r="H103" s="70"/>
      <c r="I103" s="69">
        <v>7.3999999999999996E-2</v>
      </c>
      <c r="J103" s="88"/>
      <c r="K103" s="2"/>
      <c r="L103" s="2"/>
      <c r="M103" s="189">
        <f t="shared" si="4"/>
        <v>-3.8820000000000001</v>
      </c>
      <c r="N103" s="189">
        <f t="shared" si="4"/>
        <v>-8.2000000000000003E-2</v>
      </c>
      <c r="O103" s="189">
        <f t="shared" si="4"/>
        <v>-5.7000000000000002E-2</v>
      </c>
      <c r="P103" s="189">
        <f t="shared" si="7"/>
        <v>25.11</v>
      </c>
      <c r="R103" s="189">
        <f t="shared" si="8"/>
        <v>7.3999999999999996E-2</v>
      </c>
    </row>
    <row r="104" spans="1:18" ht="27" customHeight="1" x14ac:dyDescent="0.2">
      <c r="A104" s="50" t="s">
        <v>129</v>
      </c>
      <c r="B104" s="33"/>
      <c r="C104" s="85">
        <v>1</v>
      </c>
      <c r="D104" s="69">
        <v>0.60099999999999998</v>
      </c>
      <c r="E104" s="70"/>
      <c r="F104" s="70"/>
      <c r="G104" s="82">
        <v>-0.62000000000000011</v>
      </c>
      <c r="H104" s="70"/>
      <c r="I104" s="70"/>
      <c r="J104" s="88"/>
      <c r="K104" s="191">
        <v>0.75</v>
      </c>
      <c r="L104" s="2">
        <f>K104-ROUND(500/365,2)</f>
        <v>-0.62000000000000011</v>
      </c>
      <c r="M104" s="189">
        <f>ROUND(D104,3)</f>
        <v>0.60099999999999998</v>
      </c>
      <c r="P104" s="189">
        <f t="shared" si="7"/>
        <v>-0.62</v>
      </c>
    </row>
    <row r="105" spans="1:18" ht="27" customHeight="1" x14ac:dyDescent="0.2">
      <c r="A105" s="50" t="s">
        <v>130</v>
      </c>
      <c r="B105" s="33"/>
      <c r="C105" s="85">
        <v>2</v>
      </c>
      <c r="D105" s="69">
        <v>0.71</v>
      </c>
      <c r="E105" s="69">
        <v>0.04</v>
      </c>
      <c r="F105" s="70"/>
      <c r="G105" s="82">
        <v>-0.62000000000000011</v>
      </c>
      <c r="H105" s="70"/>
      <c r="I105" s="70"/>
      <c r="J105" s="88"/>
      <c r="K105" s="191">
        <v>0.75</v>
      </c>
      <c r="L105" s="2">
        <f>K105-ROUND(500/365,2)</f>
        <v>-0.62000000000000011</v>
      </c>
      <c r="M105" s="189">
        <f t="shared" ref="M105:O128" si="9">ROUND(D105,3)</f>
        <v>0.71</v>
      </c>
      <c r="N105" s="189">
        <f t="shared" si="9"/>
        <v>0.04</v>
      </c>
      <c r="P105" s="189">
        <f t="shared" si="7"/>
        <v>-0.62</v>
      </c>
    </row>
    <row r="106" spans="1:18" ht="27" customHeight="1" x14ac:dyDescent="0.2">
      <c r="A106" s="50" t="s">
        <v>131</v>
      </c>
      <c r="B106" s="33"/>
      <c r="C106" s="85">
        <v>2</v>
      </c>
      <c r="D106" s="69">
        <v>3.1E-2</v>
      </c>
      <c r="E106" s="70"/>
      <c r="F106" s="70"/>
      <c r="G106" s="70"/>
      <c r="H106" s="70"/>
      <c r="I106" s="70"/>
      <c r="J106" s="88"/>
      <c r="K106" s="2"/>
      <c r="L106" s="2"/>
      <c r="M106" s="189">
        <f t="shared" si="9"/>
        <v>3.1E-2</v>
      </c>
    </row>
    <row r="107" spans="1:18" ht="27" customHeight="1" x14ac:dyDescent="0.2">
      <c r="A107" s="50" t="s">
        <v>132</v>
      </c>
      <c r="B107" s="33"/>
      <c r="C107" s="85">
        <v>3</v>
      </c>
      <c r="D107" s="69">
        <v>0.441</v>
      </c>
      <c r="E107" s="70"/>
      <c r="F107" s="70"/>
      <c r="G107" s="82">
        <v>1.2</v>
      </c>
      <c r="H107" s="70"/>
      <c r="I107" s="70"/>
      <c r="J107" s="88"/>
      <c r="K107" s="191"/>
      <c r="L107" s="2"/>
      <c r="M107" s="189">
        <f t="shared" si="9"/>
        <v>0.441</v>
      </c>
      <c r="P107" s="189">
        <f>ROUND(G107,2)</f>
        <v>1.2</v>
      </c>
    </row>
    <row r="108" spans="1:18" ht="27" customHeight="1" x14ac:dyDescent="0.2">
      <c r="A108" s="50" t="s">
        <v>133</v>
      </c>
      <c r="B108" s="33"/>
      <c r="C108" s="85">
        <v>4</v>
      </c>
      <c r="D108" s="69">
        <v>0.52</v>
      </c>
      <c r="E108" s="69">
        <v>3.6999999999999998E-2</v>
      </c>
      <c r="F108" s="70"/>
      <c r="G108" s="82">
        <v>1.2</v>
      </c>
      <c r="H108" s="70"/>
      <c r="I108" s="70"/>
      <c r="J108" s="88"/>
      <c r="K108" s="191"/>
      <c r="L108" s="2"/>
      <c r="M108" s="189">
        <f t="shared" si="9"/>
        <v>0.52</v>
      </c>
      <c r="N108" s="189">
        <f t="shared" si="9"/>
        <v>3.6999999999999998E-2</v>
      </c>
      <c r="O108" s="189"/>
      <c r="P108" s="189">
        <f>ROUND(G108,2)</f>
        <v>1.2</v>
      </c>
    </row>
    <row r="109" spans="1:18" ht="27" customHeight="1" x14ac:dyDescent="0.2">
      <c r="A109" s="50" t="s">
        <v>134</v>
      </c>
      <c r="B109" s="33"/>
      <c r="C109" s="85">
        <v>4</v>
      </c>
      <c r="D109" s="69">
        <v>3.5000000000000003E-2</v>
      </c>
      <c r="E109" s="70"/>
      <c r="F109" s="70"/>
      <c r="G109" s="70"/>
      <c r="H109" s="70"/>
      <c r="I109" s="70"/>
      <c r="J109" s="88"/>
      <c r="K109" s="2"/>
      <c r="L109" s="2"/>
      <c r="M109" s="189">
        <f t="shared" si="9"/>
        <v>3.5000000000000003E-2</v>
      </c>
    </row>
    <row r="110" spans="1:18" ht="27" customHeight="1" x14ac:dyDescent="0.2">
      <c r="A110" s="50" t="s">
        <v>135</v>
      </c>
      <c r="B110" s="33"/>
      <c r="C110" s="85" t="s">
        <v>21</v>
      </c>
      <c r="D110" s="69">
        <v>0.47</v>
      </c>
      <c r="E110" s="69">
        <v>3.4000000000000002E-2</v>
      </c>
      <c r="F110" s="70"/>
      <c r="G110" s="82">
        <v>6.44</v>
      </c>
      <c r="H110" s="70"/>
      <c r="I110" s="70"/>
      <c r="J110" s="88"/>
      <c r="K110" s="2"/>
      <c r="L110" s="2"/>
      <c r="M110" s="189">
        <f t="shared" si="9"/>
        <v>0.47</v>
      </c>
      <c r="N110" s="189">
        <f t="shared" si="9"/>
        <v>3.4000000000000002E-2</v>
      </c>
      <c r="P110" s="189">
        <f t="shared" ref="P110:P115" si="10">ROUND(G110,2)</f>
        <v>6.44</v>
      </c>
    </row>
    <row r="111" spans="1:18" ht="27" customHeight="1" x14ac:dyDescent="0.2">
      <c r="A111" s="50" t="s">
        <v>136</v>
      </c>
      <c r="B111" s="33"/>
      <c r="C111" s="85" t="s">
        <v>21</v>
      </c>
      <c r="D111" s="69">
        <v>0.71099999999999997</v>
      </c>
      <c r="E111" s="69">
        <v>0.05</v>
      </c>
      <c r="F111" s="70"/>
      <c r="G111" s="82">
        <v>6.2</v>
      </c>
      <c r="H111" s="70"/>
      <c r="I111" s="70"/>
      <c r="J111" s="88"/>
      <c r="K111" s="2"/>
      <c r="L111" s="2"/>
      <c r="M111" s="189">
        <f t="shared" si="9"/>
        <v>0.71099999999999997</v>
      </c>
      <c r="N111" s="189">
        <f t="shared" si="9"/>
        <v>0.05</v>
      </c>
      <c r="P111" s="189">
        <f t="shared" si="10"/>
        <v>6.2</v>
      </c>
    </row>
    <row r="112" spans="1:18" ht="27" customHeight="1" x14ac:dyDescent="0.2">
      <c r="A112" s="50" t="s">
        <v>137</v>
      </c>
      <c r="B112" s="33"/>
      <c r="C112" s="85" t="s">
        <v>21</v>
      </c>
      <c r="D112" s="69">
        <v>0.81499999999999995</v>
      </c>
      <c r="E112" s="69">
        <v>3.5000000000000003E-2</v>
      </c>
      <c r="F112" s="70"/>
      <c r="G112" s="82">
        <v>50.09</v>
      </c>
      <c r="H112" s="70"/>
      <c r="I112" s="70"/>
      <c r="J112" s="88"/>
      <c r="K112" s="2"/>
      <c r="L112" s="2"/>
      <c r="M112" s="189">
        <f t="shared" si="9"/>
        <v>0.81499999999999995</v>
      </c>
      <c r="N112" s="189">
        <f t="shared" si="9"/>
        <v>3.5000000000000003E-2</v>
      </c>
      <c r="P112" s="189">
        <f t="shared" si="10"/>
        <v>50.09</v>
      </c>
    </row>
    <row r="113" spans="1:18" ht="27" customHeight="1" x14ac:dyDescent="0.2">
      <c r="A113" s="50" t="s">
        <v>138</v>
      </c>
      <c r="B113" s="33"/>
      <c r="C113" s="85">
        <v>0</v>
      </c>
      <c r="D113" s="79">
        <v>4.4189999999999996</v>
      </c>
      <c r="E113" s="75">
        <v>0.06</v>
      </c>
      <c r="F113" s="87">
        <v>2.5999999999999999E-2</v>
      </c>
      <c r="G113" s="82">
        <v>1.53</v>
      </c>
      <c r="H113" s="82">
        <v>0.47</v>
      </c>
      <c r="I113" s="69">
        <v>6.9000000000000006E-2</v>
      </c>
      <c r="J113" s="95">
        <f>H113</f>
        <v>0.47</v>
      </c>
      <c r="K113" s="2"/>
      <c r="L113" s="2"/>
      <c r="M113" s="189">
        <f t="shared" si="9"/>
        <v>4.4189999999999996</v>
      </c>
      <c r="N113" s="189">
        <f t="shared" si="9"/>
        <v>0.06</v>
      </c>
      <c r="O113" s="189">
        <f t="shared" si="9"/>
        <v>2.5999999999999999E-2</v>
      </c>
      <c r="P113" s="189">
        <f t="shared" si="10"/>
        <v>1.53</v>
      </c>
      <c r="Q113" s="189">
        <f>ROUND(H113,2)</f>
        <v>0.47</v>
      </c>
      <c r="R113" s="189">
        <f t="shared" ref="R113:R115" si="11">ROUND(I113,3)</f>
        <v>6.9000000000000006E-2</v>
      </c>
    </row>
    <row r="114" spans="1:18" ht="27" customHeight="1" x14ac:dyDescent="0.2">
      <c r="A114" s="50" t="s">
        <v>139</v>
      </c>
      <c r="B114" s="33"/>
      <c r="C114" s="85">
        <v>0</v>
      </c>
      <c r="D114" s="79">
        <v>6.46</v>
      </c>
      <c r="E114" s="75">
        <v>5.8999999999999997E-2</v>
      </c>
      <c r="F114" s="87">
        <v>0.03</v>
      </c>
      <c r="G114" s="82">
        <v>1.8</v>
      </c>
      <c r="H114" s="82">
        <v>0.82</v>
      </c>
      <c r="I114" s="69">
        <v>9.1999999999999998E-2</v>
      </c>
      <c r="J114" s="95">
        <f>H114</f>
        <v>0.82</v>
      </c>
      <c r="K114" s="2"/>
      <c r="L114" s="2"/>
      <c r="M114" s="189">
        <f t="shared" si="9"/>
        <v>6.46</v>
      </c>
      <c r="N114" s="189">
        <f t="shared" si="9"/>
        <v>5.8999999999999997E-2</v>
      </c>
      <c r="O114" s="189">
        <f t="shared" si="9"/>
        <v>0.03</v>
      </c>
      <c r="P114" s="189">
        <f t="shared" si="10"/>
        <v>1.8</v>
      </c>
      <c r="Q114" s="189">
        <f>ROUND(H114,2)</f>
        <v>0.82</v>
      </c>
      <c r="R114" s="189">
        <f t="shared" si="11"/>
        <v>9.1999999999999998E-2</v>
      </c>
    </row>
    <row r="115" spans="1:18" ht="27" customHeight="1" x14ac:dyDescent="0.2">
      <c r="A115" s="53" t="s">
        <v>140</v>
      </c>
      <c r="B115" s="33"/>
      <c r="C115" s="85">
        <v>0</v>
      </c>
      <c r="D115" s="79">
        <v>6.4279999999999999</v>
      </c>
      <c r="E115" s="75">
        <v>3.4000000000000002E-2</v>
      </c>
      <c r="F115" s="87">
        <v>2.1999999999999999E-2</v>
      </c>
      <c r="G115" s="82">
        <v>21.56</v>
      </c>
      <c r="H115" s="82">
        <v>0.75</v>
      </c>
      <c r="I115" s="69">
        <v>8.5000000000000006E-2</v>
      </c>
      <c r="J115" s="95">
        <f>H115</f>
        <v>0.75</v>
      </c>
      <c r="K115" s="2"/>
      <c r="L115" s="2"/>
      <c r="M115" s="189">
        <f t="shared" si="9"/>
        <v>6.4279999999999999</v>
      </c>
      <c r="N115" s="189">
        <f t="shared" si="9"/>
        <v>3.4000000000000002E-2</v>
      </c>
      <c r="O115" s="189">
        <f t="shared" si="9"/>
        <v>2.1999999999999999E-2</v>
      </c>
      <c r="P115" s="189">
        <f t="shared" si="10"/>
        <v>21.56</v>
      </c>
      <c r="Q115" s="189">
        <f>ROUND(H115,2)</f>
        <v>0.75</v>
      </c>
      <c r="R115" s="189">
        <f t="shared" si="11"/>
        <v>8.5000000000000006E-2</v>
      </c>
    </row>
    <row r="116" spans="1:18" ht="27" customHeight="1" x14ac:dyDescent="0.2">
      <c r="A116" s="52" t="s">
        <v>237</v>
      </c>
      <c r="B116" s="33"/>
      <c r="C116" s="85">
        <v>8</v>
      </c>
      <c r="D116" s="69">
        <v>0.42199999999999999</v>
      </c>
      <c r="E116" s="70"/>
      <c r="F116" s="70"/>
      <c r="G116" s="70"/>
      <c r="H116" s="70"/>
      <c r="I116" s="70"/>
      <c r="J116" s="89"/>
      <c r="K116" s="2"/>
      <c r="L116" s="2"/>
      <c r="M116" s="189">
        <f t="shared" si="9"/>
        <v>0.42199999999999999</v>
      </c>
    </row>
    <row r="117" spans="1:18" ht="27" customHeight="1" x14ac:dyDescent="0.2">
      <c r="A117" s="52" t="s">
        <v>238</v>
      </c>
      <c r="B117" s="33"/>
      <c r="C117" s="85">
        <v>1</v>
      </c>
      <c r="D117" s="69">
        <v>0.64100000000000001</v>
      </c>
      <c r="E117" s="70"/>
      <c r="F117" s="70"/>
      <c r="G117" s="70"/>
      <c r="H117" s="70"/>
      <c r="I117" s="70"/>
      <c r="J117" s="89"/>
      <c r="K117" s="2"/>
      <c r="L117" s="2"/>
      <c r="M117" s="189">
        <f t="shared" si="9"/>
        <v>0.64100000000000001</v>
      </c>
    </row>
    <row r="118" spans="1:18" ht="27" customHeight="1" x14ac:dyDescent="0.2">
      <c r="A118" s="52" t="s">
        <v>239</v>
      </c>
      <c r="B118" s="33"/>
      <c r="C118" s="85">
        <v>1</v>
      </c>
      <c r="D118" s="69">
        <v>1.0880000000000001</v>
      </c>
      <c r="E118" s="70"/>
      <c r="F118" s="70"/>
      <c r="G118" s="70"/>
      <c r="H118" s="70"/>
      <c r="I118" s="70"/>
      <c r="J118" s="89"/>
      <c r="K118" s="2"/>
      <c r="L118" s="2"/>
      <c r="M118" s="189">
        <f t="shared" si="9"/>
        <v>1.0880000000000001</v>
      </c>
    </row>
    <row r="119" spans="1:18" ht="27" customHeight="1" x14ac:dyDescent="0.2">
      <c r="A119" s="52" t="s">
        <v>240</v>
      </c>
      <c r="B119" s="33"/>
      <c r="C119" s="85">
        <v>1</v>
      </c>
      <c r="D119" s="69">
        <v>0.24099999999999999</v>
      </c>
      <c r="E119" s="70"/>
      <c r="F119" s="70"/>
      <c r="G119" s="70"/>
      <c r="H119" s="70"/>
      <c r="I119" s="70"/>
      <c r="J119" s="89"/>
      <c r="K119" s="2"/>
      <c r="L119" s="2"/>
      <c r="M119" s="189">
        <f t="shared" si="9"/>
        <v>0.24099999999999999</v>
      </c>
    </row>
    <row r="120" spans="1:18" ht="27" customHeight="1" x14ac:dyDescent="0.2">
      <c r="A120" s="50" t="s">
        <v>141</v>
      </c>
      <c r="B120" s="33"/>
      <c r="C120" s="85">
        <v>0</v>
      </c>
      <c r="D120" s="94">
        <v>14.852</v>
      </c>
      <c r="E120" s="78">
        <v>0.19500000000000001</v>
      </c>
      <c r="F120" s="87">
        <v>0.13700000000000001</v>
      </c>
      <c r="G120" s="70"/>
      <c r="H120" s="70"/>
      <c r="I120" s="70"/>
      <c r="J120" s="88"/>
      <c r="K120" s="2"/>
      <c r="L120" s="2"/>
      <c r="M120" s="189">
        <f t="shared" si="9"/>
        <v>14.852</v>
      </c>
      <c r="N120" s="189">
        <f t="shared" si="9"/>
        <v>0.19500000000000001</v>
      </c>
      <c r="O120" s="189">
        <f t="shared" si="9"/>
        <v>0.13700000000000001</v>
      </c>
    </row>
    <row r="121" spans="1:18" ht="27" customHeight="1" x14ac:dyDescent="0.2">
      <c r="A121" s="50" t="s">
        <v>142</v>
      </c>
      <c r="B121" s="33"/>
      <c r="C121" s="85">
        <v>8</v>
      </c>
      <c r="D121" s="69">
        <v>-0.186</v>
      </c>
      <c r="E121" s="70"/>
      <c r="F121" s="70"/>
      <c r="G121" s="82">
        <v>0</v>
      </c>
      <c r="H121" s="70"/>
      <c r="I121" s="70"/>
      <c r="J121" s="88"/>
      <c r="K121" s="2"/>
      <c r="L121" s="2"/>
      <c r="M121" s="189">
        <f t="shared" si="9"/>
        <v>-0.186</v>
      </c>
      <c r="P121" s="189">
        <f t="shared" ref="P121:P130" si="12">ROUND(G121,2)</f>
        <v>0</v>
      </c>
    </row>
    <row r="122" spans="1:18" ht="27" customHeight="1" x14ac:dyDescent="0.2">
      <c r="A122" s="50" t="s">
        <v>143</v>
      </c>
      <c r="B122" s="33"/>
      <c r="C122" s="85">
        <v>8</v>
      </c>
      <c r="D122" s="69">
        <v>-0.20200000000000001</v>
      </c>
      <c r="E122" s="70"/>
      <c r="F122" s="70"/>
      <c r="G122" s="82">
        <v>0</v>
      </c>
      <c r="H122" s="70"/>
      <c r="I122" s="70"/>
      <c r="J122" s="31"/>
      <c r="K122" s="2"/>
      <c r="L122" s="2"/>
      <c r="M122" s="189">
        <f t="shared" si="9"/>
        <v>-0.20200000000000001</v>
      </c>
      <c r="P122" s="189">
        <f t="shared" si="12"/>
        <v>0</v>
      </c>
    </row>
    <row r="123" spans="1:18" ht="27" customHeight="1" x14ac:dyDescent="0.2">
      <c r="A123" s="50" t="s">
        <v>144</v>
      </c>
      <c r="B123" s="33"/>
      <c r="C123" s="85">
        <v>0</v>
      </c>
      <c r="D123" s="69">
        <v>-0.186</v>
      </c>
      <c r="E123" s="70"/>
      <c r="F123" s="70"/>
      <c r="G123" s="82">
        <v>0</v>
      </c>
      <c r="H123" s="70"/>
      <c r="I123" s="69">
        <v>4.2000000000000003E-2</v>
      </c>
      <c r="J123" s="31"/>
      <c r="K123" s="2"/>
      <c r="L123" s="2"/>
      <c r="M123" s="189">
        <f t="shared" si="9"/>
        <v>-0.186</v>
      </c>
      <c r="P123" s="189">
        <f t="shared" si="12"/>
        <v>0</v>
      </c>
      <c r="R123" s="189">
        <f t="shared" ref="R123:R128" si="13">ROUND(I123,3)</f>
        <v>4.2000000000000003E-2</v>
      </c>
    </row>
    <row r="124" spans="1:18" ht="27" customHeight="1" x14ac:dyDescent="0.2">
      <c r="A124" s="50" t="s">
        <v>145</v>
      </c>
      <c r="B124" s="33"/>
      <c r="C124" s="85">
        <v>0</v>
      </c>
      <c r="D124" s="79">
        <v>-2.153</v>
      </c>
      <c r="E124" s="80">
        <v>-9.1999999999999998E-2</v>
      </c>
      <c r="F124" s="87">
        <v>-0.04</v>
      </c>
      <c r="G124" s="82">
        <v>0</v>
      </c>
      <c r="H124" s="70"/>
      <c r="I124" s="69">
        <v>4.2000000000000003E-2</v>
      </c>
      <c r="J124" s="31"/>
      <c r="K124" s="2"/>
      <c r="L124" s="2"/>
      <c r="M124" s="189">
        <f t="shared" si="9"/>
        <v>-2.153</v>
      </c>
      <c r="N124" s="189">
        <f t="shared" si="9"/>
        <v>-9.1999999999999998E-2</v>
      </c>
      <c r="O124" s="189">
        <f t="shared" si="9"/>
        <v>-0.04</v>
      </c>
      <c r="P124" s="189">
        <f t="shared" si="12"/>
        <v>0</v>
      </c>
      <c r="R124" s="189">
        <f t="shared" si="13"/>
        <v>4.2000000000000003E-2</v>
      </c>
    </row>
    <row r="125" spans="1:18" ht="27" customHeight="1" x14ac:dyDescent="0.2">
      <c r="A125" s="50" t="s">
        <v>146</v>
      </c>
      <c r="B125" s="33"/>
      <c r="C125" s="85">
        <v>0</v>
      </c>
      <c r="D125" s="69">
        <v>-0.20200000000000001</v>
      </c>
      <c r="E125" s="70"/>
      <c r="F125" s="70"/>
      <c r="G125" s="82">
        <v>0</v>
      </c>
      <c r="H125" s="70"/>
      <c r="I125" s="69">
        <v>4.2999999999999997E-2</v>
      </c>
      <c r="J125" s="31"/>
      <c r="K125" s="2"/>
      <c r="L125" s="2"/>
      <c r="M125" s="189">
        <f t="shared" si="9"/>
        <v>-0.20200000000000001</v>
      </c>
      <c r="P125" s="189">
        <f t="shared" si="12"/>
        <v>0</v>
      </c>
      <c r="R125" s="189">
        <f t="shared" si="13"/>
        <v>4.2999999999999997E-2</v>
      </c>
    </row>
    <row r="126" spans="1:18" ht="27" customHeight="1" x14ac:dyDescent="0.2">
      <c r="A126" s="50" t="s">
        <v>147</v>
      </c>
      <c r="B126" s="33"/>
      <c r="C126" s="85">
        <v>0</v>
      </c>
      <c r="D126" s="79">
        <v>-2.3719999999999999</v>
      </c>
      <c r="E126" s="75">
        <v>-9.4E-2</v>
      </c>
      <c r="F126" s="87">
        <v>-4.2999999999999997E-2</v>
      </c>
      <c r="G126" s="82">
        <v>0</v>
      </c>
      <c r="H126" s="70"/>
      <c r="I126" s="69">
        <v>4.2999999999999997E-2</v>
      </c>
      <c r="J126" s="31"/>
      <c r="K126" s="2"/>
      <c r="L126" s="2"/>
      <c r="M126" s="189">
        <f t="shared" si="9"/>
        <v>-2.3719999999999999</v>
      </c>
      <c r="N126" s="189">
        <f t="shared" si="9"/>
        <v>-9.4E-2</v>
      </c>
      <c r="O126" s="189">
        <f t="shared" si="9"/>
        <v>-4.2999999999999997E-2</v>
      </c>
      <c r="P126" s="189">
        <f t="shared" si="12"/>
        <v>0</v>
      </c>
      <c r="R126" s="189">
        <f t="shared" si="13"/>
        <v>4.2999999999999997E-2</v>
      </c>
    </row>
    <row r="127" spans="1:18" ht="27" customHeight="1" x14ac:dyDescent="0.2">
      <c r="A127" s="50" t="s">
        <v>148</v>
      </c>
      <c r="B127" s="33"/>
      <c r="C127" s="85">
        <v>0</v>
      </c>
      <c r="D127" s="69">
        <v>-0.22500000000000001</v>
      </c>
      <c r="E127" s="70"/>
      <c r="F127" s="70"/>
      <c r="G127" s="82">
        <v>19.18</v>
      </c>
      <c r="H127" s="70"/>
      <c r="I127" s="69">
        <v>5.6000000000000001E-2</v>
      </c>
      <c r="J127" s="31"/>
      <c r="K127" s="2"/>
      <c r="L127" s="2"/>
      <c r="M127" s="189">
        <f t="shared" si="9"/>
        <v>-0.22500000000000001</v>
      </c>
      <c r="P127" s="189">
        <f t="shared" si="12"/>
        <v>19.18</v>
      </c>
      <c r="R127" s="189">
        <f t="shared" si="13"/>
        <v>5.6000000000000001E-2</v>
      </c>
    </row>
    <row r="128" spans="1:18" ht="27" customHeight="1" x14ac:dyDescent="0.2">
      <c r="A128" s="50" t="s">
        <v>149</v>
      </c>
      <c r="B128" s="33"/>
      <c r="C128" s="85">
        <v>0</v>
      </c>
      <c r="D128" s="79">
        <v>-2.9649999999999999</v>
      </c>
      <c r="E128" s="75">
        <v>-6.3E-2</v>
      </c>
      <c r="F128" s="87">
        <v>-4.2999999999999997E-2</v>
      </c>
      <c r="G128" s="82">
        <v>19.18</v>
      </c>
      <c r="H128" s="70"/>
      <c r="I128" s="69">
        <v>5.6000000000000001E-2</v>
      </c>
      <c r="J128" s="31"/>
      <c r="K128" s="2"/>
      <c r="L128" s="2"/>
      <c r="M128" s="189">
        <f t="shared" si="9"/>
        <v>-2.9649999999999999</v>
      </c>
      <c r="N128" s="189">
        <f t="shared" si="9"/>
        <v>-6.3E-2</v>
      </c>
      <c r="O128" s="189">
        <f t="shared" si="9"/>
        <v>-4.2999999999999997E-2</v>
      </c>
      <c r="P128" s="189">
        <f t="shared" si="12"/>
        <v>19.18</v>
      </c>
      <c r="R128" s="189">
        <f t="shared" si="13"/>
        <v>5.6000000000000001E-2</v>
      </c>
    </row>
    <row r="129" spans="1:18" ht="27" customHeight="1" x14ac:dyDescent="0.2">
      <c r="A129" s="50" t="s">
        <v>150</v>
      </c>
      <c r="B129" s="33"/>
      <c r="C129" s="85">
        <v>1</v>
      </c>
      <c r="D129" s="69">
        <v>0.41799999999999998</v>
      </c>
      <c r="E129" s="70"/>
      <c r="F129" s="70"/>
      <c r="G129" s="82">
        <v>-0.85000000000000009</v>
      </c>
      <c r="H129" s="70"/>
      <c r="I129" s="70"/>
      <c r="J129" s="88"/>
      <c r="K129" s="191">
        <v>0.52</v>
      </c>
      <c r="L129" s="2">
        <f>K129-ROUND(500/365,2)</f>
        <v>-0.85000000000000009</v>
      </c>
      <c r="M129" s="189">
        <f>ROUND(D129,3)</f>
        <v>0.41799999999999998</v>
      </c>
      <c r="P129" s="189">
        <f t="shared" si="12"/>
        <v>-0.85</v>
      </c>
    </row>
    <row r="130" spans="1:18" ht="27" customHeight="1" x14ac:dyDescent="0.2">
      <c r="A130" s="50" t="s">
        <v>151</v>
      </c>
      <c r="B130" s="33"/>
      <c r="C130" s="85">
        <v>2</v>
      </c>
      <c r="D130" s="69">
        <v>0.49399999999999999</v>
      </c>
      <c r="E130" s="69">
        <v>2.8000000000000001E-2</v>
      </c>
      <c r="F130" s="70"/>
      <c r="G130" s="82">
        <v>-0.85000000000000009</v>
      </c>
      <c r="H130" s="70"/>
      <c r="I130" s="70"/>
      <c r="J130" s="88"/>
      <c r="K130" s="191">
        <v>0.52</v>
      </c>
      <c r="L130" s="2">
        <f>K130-ROUND(500/365,2)</f>
        <v>-0.85000000000000009</v>
      </c>
      <c r="M130" s="189">
        <f t="shared" ref="M130:O153" si="14">ROUND(D130,3)</f>
        <v>0.49399999999999999</v>
      </c>
      <c r="N130" s="189">
        <f t="shared" si="14"/>
        <v>2.8000000000000001E-2</v>
      </c>
      <c r="P130" s="189">
        <f t="shared" si="12"/>
        <v>-0.85</v>
      </c>
    </row>
    <row r="131" spans="1:18" ht="27" customHeight="1" x14ac:dyDescent="0.2">
      <c r="A131" s="50" t="s">
        <v>152</v>
      </c>
      <c r="B131" s="33"/>
      <c r="C131" s="85">
        <v>2</v>
      </c>
      <c r="D131" s="69">
        <v>2.1999999999999999E-2</v>
      </c>
      <c r="E131" s="70"/>
      <c r="F131" s="70"/>
      <c r="G131" s="83"/>
      <c r="H131" s="70"/>
      <c r="I131" s="70"/>
      <c r="J131" s="88"/>
      <c r="K131" s="2"/>
      <c r="L131" s="2"/>
      <c r="M131" s="189">
        <f t="shared" si="14"/>
        <v>2.1999999999999999E-2</v>
      </c>
    </row>
    <row r="132" spans="1:18" ht="27" customHeight="1" x14ac:dyDescent="0.2">
      <c r="A132" s="50" t="s">
        <v>153</v>
      </c>
      <c r="B132" s="33"/>
      <c r="C132" s="85">
        <v>3</v>
      </c>
      <c r="D132" s="69">
        <v>0.307</v>
      </c>
      <c r="E132" s="70"/>
      <c r="F132" s="70"/>
      <c r="G132" s="82">
        <v>0.84</v>
      </c>
      <c r="H132" s="70"/>
      <c r="I132" s="70"/>
      <c r="J132" s="88"/>
      <c r="K132" s="191"/>
      <c r="L132" s="2"/>
      <c r="M132" s="189">
        <f t="shared" si="14"/>
        <v>0.307</v>
      </c>
      <c r="P132" s="189">
        <f>ROUND(G132,2)</f>
        <v>0.84</v>
      </c>
    </row>
    <row r="133" spans="1:18" ht="27" customHeight="1" x14ac:dyDescent="0.2">
      <c r="A133" s="50" t="s">
        <v>154</v>
      </c>
      <c r="B133" s="33"/>
      <c r="C133" s="85">
        <v>4</v>
      </c>
      <c r="D133" s="69">
        <v>0.36199999999999999</v>
      </c>
      <c r="E133" s="69">
        <v>2.5999999999999999E-2</v>
      </c>
      <c r="F133" s="70"/>
      <c r="G133" s="82">
        <v>0.84</v>
      </c>
      <c r="H133" s="70"/>
      <c r="I133" s="70"/>
      <c r="J133" s="88"/>
      <c r="K133" s="191"/>
      <c r="L133" s="2"/>
      <c r="M133" s="189">
        <f t="shared" si="14"/>
        <v>0.36199999999999999</v>
      </c>
      <c r="N133" s="189">
        <f t="shared" si="14"/>
        <v>2.5999999999999999E-2</v>
      </c>
      <c r="O133" s="189"/>
      <c r="P133" s="189">
        <f>ROUND(G133,2)</f>
        <v>0.84</v>
      </c>
    </row>
    <row r="134" spans="1:18" ht="27" customHeight="1" x14ac:dyDescent="0.2">
      <c r="A134" s="50" t="s">
        <v>155</v>
      </c>
      <c r="B134" s="33"/>
      <c r="C134" s="85">
        <v>4</v>
      </c>
      <c r="D134" s="69">
        <v>2.4E-2</v>
      </c>
      <c r="E134" s="70"/>
      <c r="F134" s="70"/>
      <c r="G134" s="83"/>
      <c r="H134" s="70"/>
      <c r="I134" s="70"/>
      <c r="J134" s="88"/>
      <c r="K134" s="2"/>
      <c r="L134" s="2"/>
      <c r="M134" s="189">
        <f t="shared" si="14"/>
        <v>2.4E-2</v>
      </c>
    </row>
    <row r="135" spans="1:18" ht="27" customHeight="1" x14ac:dyDescent="0.2">
      <c r="A135" s="50" t="s">
        <v>156</v>
      </c>
      <c r="B135" s="33"/>
      <c r="C135" s="85" t="s">
        <v>21</v>
      </c>
      <c r="D135" s="69">
        <v>0.32700000000000001</v>
      </c>
      <c r="E135" s="69">
        <v>2.4E-2</v>
      </c>
      <c r="F135" s="70"/>
      <c r="G135" s="82">
        <v>4.4800000000000004</v>
      </c>
      <c r="H135" s="70"/>
      <c r="I135" s="70"/>
      <c r="J135" s="88"/>
      <c r="K135" s="2"/>
      <c r="L135" s="2"/>
      <c r="M135" s="189">
        <f t="shared" si="14"/>
        <v>0.32700000000000001</v>
      </c>
      <c r="N135" s="189">
        <f t="shared" si="14"/>
        <v>2.4E-2</v>
      </c>
      <c r="P135" s="189">
        <f t="shared" ref="P135:P140" si="15">ROUND(G135,2)</f>
        <v>4.4800000000000004</v>
      </c>
    </row>
    <row r="136" spans="1:18" ht="27" customHeight="1" x14ac:dyDescent="0.2">
      <c r="A136" s="50" t="s">
        <v>157</v>
      </c>
      <c r="B136" s="33"/>
      <c r="C136" s="85" t="s">
        <v>21</v>
      </c>
      <c r="D136" s="69">
        <v>0.495</v>
      </c>
      <c r="E136" s="69">
        <v>3.5000000000000003E-2</v>
      </c>
      <c r="F136" s="70"/>
      <c r="G136" s="82">
        <v>4.3099999999999996</v>
      </c>
      <c r="H136" s="70"/>
      <c r="I136" s="70"/>
      <c r="J136" s="86"/>
      <c r="K136" s="2"/>
      <c r="L136" s="2"/>
      <c r="M136" s="189">
        <f t="shared" si="14"/>
        <v>0.495</v>
      </c>
      <c r="N136" s="189">
        <f t="shared" si="14"/>
        <v>3.5000000000000003E-2</v>
      </c>
      <c r="P136" s="189">
        <f t="shared" si="15"/>
        <v>4.3099999999999996</v>
      </c>
    </row>
    <row r="137" spans="1:18" ht="27" customHeight="1" x14ac:dyDescent="0.2">
      <c r="A137" s="50" t="s">
        <v>158</v>
      </c>
      <c r="B137" s="33"/>
      <c r="C137" s="85" t="s">
        <v>21</v>
      </c>
      <c r="D137" s="69">
        <v>0.56699999999999995</v>
      </c>
      <c r="E137" s="69">
        <v>2.4E-2</v>
      </c>
      <c r="F137" s="70"/>
      <c r="G137" s="82">
        <v>34.85</v>
      </c>
      <c r="H137" s="70"/>
      <c r="I137" s="70"/>
      <c r="J137" s="86"/>
      <c r="K137" s="2"/>
      <c r="L137" s="2"/>
      <c r="M137" s="189">
        <f t="shared" si="14"/>
        <v>0.56699999999999995</v>
      </c>
      <c r="N137" s="189">
        <f t="shared" si="14"/>
        <v>2.4E-2</v>
      </c>
      <c r="P137" s="189">
        <f t="shared" si="15"/>
        <v>34.85</v>
      </c>
    </row>
    <row r="138" spans="1:18" ht="27" customHeight="1" x14ac:dyDescent="0.2">
      <c r="A138" s="50" t="s">
        <v>159</v>
      </c>
      <c r="B138" s="33"/>
      <c r="C138" s="85">
        <v>0</v>
      </c>
      <c r="D138" s="79">
        <v>3.0750000000000002</v>
      </c>
      <c r="E138" s="75">
        <v>4.2000000000000003E-2</v>
      </c>
      <c r="F138" s="87">
        <v>1.7999999999999999E-2</v>
      </c>
      <c r="G138" s="82">
        <v>1.06</v>
      </c>
      <c r="H138" s="82">
        <v>0.33</v>
      </c>
      <c r="I138" s="69">
        <v>4.8000000000000001E-2</v>
      </c>
      <c r="J138" s="95">
        <f>H138</f>
        <v>0.33</v>
      </c>
      <c r="K138" s="2"/>
      <c r="L138" s="2"/>
      <c r="M138" s="189">
        <f t="shared" si="14"/>
        <v>3.0750000000000002</v>
      </c>
      <c r="N138" s="189">
        <f t="shared" si="14"/>
        <v>4.2000000000000003E-2</v>
      </c>
      <c r="O138" s="189">
        <f t="shared" si="14"/>
        <v>1.7999999999999999E-2</v>
      </c>
      <c r="P138" s="189">
        <f t="shared" si="15"/>
        <v>1.06</v>
      </c>
      <c r="Q138" s="189">
        <f>ROUND(H138,2)</f>
        <v>0.33</v>
      </c>
      <c r="R138" s="189">
        <f t="shared" ref="R138:R140" si="16">ROUND(I138,3)</f>
        <v>4.8000000000000001E-2</v>
      </c>
    </row>
    <row r="139" spans="1:18" ht="27" customHeight="1" x14ac:dyDescent="0.2">
      <c r="A139" s="50" t="s">
        <v>160</v>
      </c>
      <c r="B139" s="33"/>
      <c r="C139" s="85">
        <v>0</v>
      </c>
      <c r="D139" s="79">
        <v>4.4939999999999998</v>
      </c>
      <c r="E139" s="75">
        <v>4.1000000000000002E-2</v>
      </c>
      <c r="F139" s="87">
        <v>2.1000000000000001E-2</v>
      </c>
      <c r="G139" s="82">
        <v>1.25</v>
      </c>
      <c r="H139" s="82">
        <v>0.56999999999999995</v>
      </c>
      <c r="I139" s="69">
        <v>6.4000000000000001E-2</v>
      </c>
      <c r="J139" s="95">
        <f>H139</f>
        <v>0.56999999999999995</v>
      </c>
      <c r="K139" s="2"/>
      <c r="L139" s="2"/>
      <c r="M139" s="189">
        <f t="shared" si="14"/>
        <v>4.4939999999999998</v>
      </c>
      <c r="N139" s="189">
        <f t="shared" si="14"/>
        <v>4.1000000000000002E-2</v>
      </c>
      <c r="O139" s="189">
        <f t="shared" si="14"/>
        <v>2.1000000000000001E-2</v>
      </c>
      <c r="P139" s="189">
        <f t="shared" si="15"/>
        <v>1.25</v>
      </c>
      <c r="Q139" s="189">
        <f>ROUND(H139,2)</f>
        <v>0.56999999999999995</v>
      </c>
      <c r="R139" s="189">
        <f t="shared" si="16"/>
        <v>6.4000000000000001E-2</v>
      </c>
    </row>
    <row r="140" spans="1:18" ht="27" customHeight="1" x14ac:dyDescent="0.2">
      <c r="A140" s="50" t="s">
        <v>161</v>
      </c>
      <c r="B140" s="33"/>
      <c r="C140" s="85">
        <v>0</v>
      </c>
      <c r="D140" s="79">
        <v>4.4720000000000004</v>
      </c>
      <c r="E140" s="75">
        <v>2.4E-2</v>
      </c>
      <c r="F140" s="87">
        <v>1.4999999999999999E-2</v>
      </c>
      <c r="G140" s="82">
        <v>15</v>
      </c>
      <c r="H140" s="82">
        <v>0.52</v>
      </c>
      <c r="I140" s="69">
        <v>5.8999999999999997E-2</v>
      </c>
      <c r="J140" s="95">
        <f>H140</f>
        <v>0.52</v>
      </c>
      <c r="K140" s="2"/>
      <c r="L140" s="2"/>
      <c r="M140" s="189">
        <f t="shared" si="14"/>
        <v>4.4720000000000004</v>
      </c>
      <c r="N140" s="189">
        <f t="shared" si="14"/>
        <v>2.4E-2</v>
      </c>
      <c r="O140" s="189">
        <f t="shared" si="14"/>
        <v>1.4999999999999999E-2</v>
      </c>
      <c r="P140" s="189">
        <f t="shared" si="15"/>
        <v>15</v>
      </c>
      <c r="Q140" s="189">
        <f>ROUND(H140,2)</f>
        <v>0.52</v>
      </c>
      <c r="R140" s="189">
        <f t="shared" si="16"/>
        <v>5.8999999999999997E-2</v>
      </c>
    </row>
    <row r="141" spans="1:18" ht="27" customHeight="1" x14ac:dyDescent="0.2">
      <c r="A141" s="52" t="s">
        <v>241</v>
      </c>
      <c r="B141" s="33"/>
      <c r="C141" s="85">
        <v>8</v>
      </c>
      <c r="D141" s="69">
        <v>0.29299999999999998</v>
      </c>
      <c r="E141" s="70"/>
      <c r="F141" s="70"/>
      <c r="G141" s="70"/>
      <c r="H141" s="70"/>
      <c r="I141" s="70"/>
      <c r="J141" s="89"/>
      <c r="K141" s="2"/>
      <c r="L141" s="2"/>
      <c r="M141" s="189">
        <f t="shared" si="14"/>
        <v>0.29299999999999998</v>
      </c>
    </row>
    <row r="142" spans="1:18" ht="27" customHeight="1" x14ac:dyDescent="0.2">
      <c r="A142" s="52" t="s">
        <v>242</v>
      </c>
      <c r="B142" s="33"/>
      <c r="C142" s="85">
        <v>1</v>
      </c>
      <c r="D142" s="69">
        <v>0.44600000000000001</v>
      </c>
      <c r="E142" s="70"/>
      <c r="F142" s="70"/>
      <c r="G142" s="70"/>
      <c r="H142" s="70"/>
      <c r="I142" s="70"/>
      <c r="J142" s="89"/>
      <c r="K142" s="2"/>
      <c r="L142" s="2"/>
      <c r="M142" s="189">
        <f t="shared" si="14"/>
        <v>0.44600000000000001</v>
      </c>
    </row>
    <row r="143" spans="1:18" ht="27" customHeight="1" x14ac:dyDescent="0.2">
      <c r="A143" s="52" t="s">
        <v>243</v>
      </c>
      <c r="B143" s="33"/>
      <c r="C143" s="85">
        <v>1</v>
      </c>
      <c r="D143" s="69">
        <v>0.75700000000000001</v>
      </c>
      <c r="E143" s="70"/>
      <c r="F143" s="70"/>
      <c r="G143" s="70"/>
      <c r="H143" s="70"/>
      <c r="I143" s="70"/>
      <c r="J143" s="88"/>
      <c r="K143" s="2"/>
      <c r="L143" s="2"/>
      <c r="M143" s="189">
        <f t="shared" si="14"/>
        <v>0.75700000000000001</v>
      </c>
    </row>
    <row r="144" spans="1:18" ht="27" customHeight="1" x14ac:dyDescent="0.2">
      <c r="A144" s="52" t="s">
        <v>244</v>
      </c>
      <c r="B144" s="33"/>
      <c r="C144" s="85">
        <v>1</v>
      </c>
      <c r="D144" s="69">
        <v>0.16800000000000001</v>
      </c>
      <c r="E144" s="70"/>
      <c r="F144" s="70"/>
      <c r="G144" s="70"/>
      <c r="H144" s="70"/>
      <c r="I144" s="70"/>
      <c r="J144" s="88"/>
      <c r="K144" s="2"/>
      <c r="L144" s="2"/>
      <c r="M144" s="189">
        <f t="shared" si="14"/>
        <v>0.16800000000000001</v>
      </c>
    </row>
    <row r="145" spans="1:18" ht="27" customHeight="1" x14ac:dyDescent="0.2">
      <c r="A145" s="50" t="s">
        <v>162</v>
      </c>
      <c r="B145" s="33"/>
      <c r="C145" s="85">
        <v>0</v>
      </c>
      <c r="D145" s="94">
        <v>10.333</v>
      </c>
      <c r="E145" s="78">
        <v>0.13600000000000001</v>
      </c>
      <c r="F145" s="87">
        <v>9.5000000000000001E-2</v>
      </c>
      <c r="G145" s="70"/>
      <c r="H145" s="70"/>
      <c r="I145" s="70"/>
      <c r="J145" s="88"/>
      <c r="K145" s="2"/>
      <c r="L145" s="2"/>
      <c r="M145" s="189">
        <f t="shared" si="14"/>
        <v>10.333</v>
      </c>
      <c r="N145" s="189">
        <f t="shared" si="14"/>
        <v>0.13600000000000001</v>
      </c>
      <c r="O145" s="189">
        <f t="shared" si="14"/>
        <v>9.5000000000000001E-2</v>
      </c>
    </row>
    <row r="146" spans="1:18" ht="27" customHeight="1" x14ac:dyDescent="0.2">
      <c r="A146" s="50" t="s">
        <v>163</v>
      </c>
      <c r="B146" s="33"/>
      <c r="C146" s="85">
        <v>8</v>
      </c>
      <c r="D146" s="69">
        <v>-0.13</v>
      </c>
      <c r="E146" s="70"/>
      <c r="F146" s="70"/>
      <c r="G146" s="82">
        <v>0</v>
      </c>
      <c r="H146" s="70"/>
      <c r="I146" s="70"/>
      <c r="J146" s="88"/>
      <c r="K146" s="2"/>
      <c r="L146" s="2"/>
      <c r="M146" s="189">
        <f t="shared" si="14"/>
        <v>-0.13</v>
      </c>
      <c r="P146" s="189">
        <f t="shared" ref="P146:P155" si="17">ROUND(G146,2)</f>
        <v>0</v>
      </c>
    </row>
    <row r="147" spans="1:18" ht="27" customHeight="1" x14ac:dyDescent="0.2">
      <c r="A147" s="50" t="s">
        <v>164</v>
      </c>
      <c r="B147" s="33"/>
      <c r="C147" s="85">
        <v>8</v>
      </c>
      <c r="D147" s="69">
        <v>-0.14000000000000001</v>
      </c>
      <c r="E147" s="70"/>
      <c r="F147" s="70"/>
      <c r="G147" s="82">
        <v>0</v>
      </c>
      <c r="H147" s="70"/>
      <c r="I147" s="70"/>
      <c r="J147" s="88"/>
      <c r="K147" s="2"/>
      <c r="L147" s="2"/>
      <c r="M147" s="189">
        <f t="shared" si="14"/>
        <v>-0.14000000000000001</v>
      </c>
      <c r="P147" s="189">
        <f t="shared" si="17"/>
        <v>0</v>
      </c>
    </row>
    <row r="148" spans="1:18" ht="27" customHeight="1" x14ac:dyDescent="0.2">
      <c r="A148" s="50" t="s">
        <v>165</v>
      </c>
      <c r="B148" s="33"/>
      <c r="C148" s="85">
        <v>0</v>
      </c>
      <c r="D148" s="69">
        <v>-0.13</v>
      </c>
      <c r="E148" s="70"/>
      <c r="F148" s="70"/>
      <c r="G148" s="82">
        <v>0</v>
      </c>
      <c r="H148" s="70"/>
      <c r="I148" s="69">
        <v>2.9000000000000001E-2</v>
      </c>
      <c r="J148" s="88"/>
      <c r="K148" s="2"/>
      <c r="L148" s="2"/>
      <c r="M148" s="189">
        <f t="shared" si="14"/>
        <v>-0.13</v>
      </c>
      <c r="P148" s="189">
        <f t="shared" si="17"/>
        <v>0</v>
      </c>
      <c r="R148" s="189">
        <f t="shared" ref="R148:R153" si="18">ROUND(I148,3)</f>
        <v>2.9000000000000001E-2</v>
      </c>
    </row>
    <row r="149" spans="1:18" ht="27" customHeight="1" x14ac:dyDescent="0.2">
      <c r="A149" s="50" t="s">
        <v>166</v>
      </c>
      <c r="B149" s="33"/>
      <c r="C149" s="85">
        <v>0</v>
      </c>
      <c r="D149" s="79">
        <v>-1.498</v>
      </c>
      <c r="E149" s="75">
        <v>-6.4000000000000001E-2</v>
      </c>
      <c r="F149" s="87">
        <v>-2.8000000000000001E-2</v>
      </c>
      <c r="G149" s="82">
        <v>0</v>
      </c>
      <c r="H149" s="70"/>
      <c r="I149" s="69">
        <v>2.9000000000000001E-2</v>
      </c>
      <c r="J149" s="88"/>
      <c r="K149" s="2"/>
      <c r="L149" s="2"/>
      <c r="M149" s="189">
        <f t="shared" si="14"/>
        <v>-1.498</v>
      </c>
      <c r="N149" s="189">
        <f t="shared" si="14"/>
        <v>-6.4000000000000001E-2</v>
      </c>
      <c r="O149" s="189">
        <f t="shared" si="14"/>
        <v>-2.8000000000000001E-2</v>
      </c>
      <c r="P149" s="189">
        <f t="shared" si="17"/>
        <v>0</v>
      </c>
      <c r="R149" s="189">
        <f t="shared" si="18"/>
        <v>2.9000000000000001E-2</v>
      </c>
    </row>
    <row r="150" spans="1:18" ht="27" customHeight="1" x14ac:dyDescent="0.2">
      <c r="A150" s="50" t="s">
        <v>167</v>
      </c>
      <c r="B150" s="33"/>
      <c r="C150" s="85">
        <v>0</v>
      </c>
      <c r="D150" s="69">
        <v>-0.14000000000000001</v>
      </c>
      <c r="E150" s="70"/>
      <c r="F150" s="70"/>
      <c r="G150" s="82">
        <v>0</v>
      </c>
      <c r="H150" s="70"/>
      <c r="I150" s="69">
        <v>0.03</v>
      </c>
      <c r="J150" s="88"/>
      <c r="K150" s="2"/>
      <c r="L150" s="2"/>
      <c r="M150" s="189">
        <f t="shared" si="14"/>
        <v>-0.14000000000000001</v>
      </c>
      <c r="P150" s="189">
        <f t="shared" si="17"/>
        <v>0</v>
      </c>
      <c r="R150" s="189">
        <f t="shared" si="18"/>
        <v>0.03</v>
      </c>
    </row>
    <row r="151" spans="1:18" ht="27" customHeight="1" x14ac:dyDescent="0.2">
      <c r="A151" s="50" t="s">
        <v>168</v>
      </c>
      <c r="B151" s="33"/>
      <c r="C151" s="85">
        <v>0</v>
      </c>
      <c r="D151" s="79">
        <v>-1.65</v>
      </c>
      <c r="E151" s="75">
        <v>-6.6000000000000003E-2</v>
      </c>
      <c r="F151" s="87">
        <v>-0.03</v>
      </c>
      <c r="G151" s="82">
        <v>0</v>
      </c>
      <c r="H151" s="70"/>
      <c r="I151" s="69">
        <v>0.03</v>
      </c>
      <c r="J151" s="88"/>
      <c r="K151" s="2"/>
      <c r="L151" s="2"/>
      <c r="M151" s="189">
        <f t="shared" si="14"/>
        <v>-1.65</v>
      </c>
      <c r="N151" s="189">
        <f t="shared" si="14"/>
        <v>-6.6000000000000003E-2</v>
      </c>
      <c r="O151" s="189">
        <f t="shared" si="14"/>
        <v>-0.03</v>
      </c>
      <c r="P151" s="189">
        <f t="shared" si="17"/>
        <v>0</v>
      </c>
      <c r="R151" s="189">
        <f t="shared" si="18"/>
        <v>0.03</v>
      </c>
    </row>
    <row r="152" spans="1:18" ht="27" customHeight="1" x14ac:dyDescent="0.2">
      <c r="A152" s="50" t="s">
        <v>169</v>
      </c>
      <c r="B152" s="33"/>
      <c r="C152" s="85">
        <v>0</v>
      </c>
      <c r="D152" s="69">
        <v>-0.157</v>
      </c>
      <c r="E152" s="70"/>
      <c r="F152" s="70"/>
      <c r="G152" s="82">
        <v>13.34</v>
      </c>
      <c r="H152" s="70"/>
      <c r="I152" s="69">
        <v>3.9E-2</v>
      </c>
      <c r="J152" s="88"/>
      <c r="K152" s="2"/>
      <c r="L152" s="2"/>
      <c r="M152" s="189">
        <f t="shared" si="14"/>
        <v>-0.157</v>
      </c>
      <c r="P152" s="189">
        <f t="shared" si="17"/>
        <v>13.34</v>
      </c>
      <c r="R152" s="189">
        <f t="shared" si="18"/>
        <v>3.9E-2</v>
      </c>
    </row>
    <row r="153" spans="1:18" ht="27" customHeight="1" x14ac:dyDescent="0.2">
      <c r="A153" s="50" t="s">
        <v>170</v>
      </c>
      <c r="B153" s="33"/>
      <c r="C153" s="85">
        <v>0</v>
      </c>
      <c r="D153" s="79">
        <v>-2.0630000000000002</v>
      </c>
      <c r="E153" s="75">
        <v>-4.3999999999999997E-2</v>
      </c>
      <c r="F153" s="87">
        <v>-0.03</v>
      </c>
      <c r="G153" s="82">
        <v>13.34</v>
      </c>
      <c r="H153" s="70"/>
      <c r="I153" s="69">
        <v>3.9E-2</v>
      </c>
      <c r="J153" s="31"/>
      <c r="K153" s="2"/>
      <c r="L153" s="2"/>
      <c r="M153" s="189">
        <f t="shared" si="14"/>
        <v>-2.0630000000000002</v>
      </c>
      <c r="N153" s="189">
        <f t="shared" si="14"/>
        <v>-4.3999999999999997E-2</v>
      </c>
      <c r="O153" s="189">
        <f t="shared" si="14"/>
        <v>-0.03</v>
      </c>
      <c r="P153" s="189">
        <f t="shared" si="17"/>
        <v>13.34</v>
      </c>
      <c r="R153" s="189">
        <f t="shared" si="18"/>
        <v>3.9E-2</v>
      </c>
    </row>
    <row r="154" spans="1:18" ht="27" customHeight="1" x14ac:dyDescent="0.2">
      <c r="A154" s="50" t="s">
        <v>171</v>
      </c>
      <c r="B154" s="33"/>
      <c r="C154" s="85">
        <v>1</v>
      </c>
      <c r="D154" s="69">
        <v>0.17299999999999999</v>
      </c>
      <c r="E154" s="70"/>
      <c r="F154" s="70"/>
      <c r="G154" s="82">
        <v>-1.1500000000000001</v>
      </c>
      <c r="H154" s="70"/>
      <c r="I154" s="70"/>
      <c r="J154" s="88"/>
      <c r="K154" s="191">
        <v>0.22</v>
      </c>
      <c r="L154" s="2">
        <f>K154-ROUND(500/365,2)</f>
        <v>-1.1500000000000001</v>
      </c>
      <c r="M154" s="189">
        <f>ROUND(D154,3)</f>
        <v>0.17299999999999999</v>
      </c>
      <c r="P154" s="189">
        <f t="shared" si="17"/>
        <v>-1.1499999999999999</v>
      </c>
    </row>
    <row r="155" spans="1:18" ht="27" customHeight="1" x14ac:dyDescent="0.2">
      <c r="A155" s="50" t="s">
        <v>172</v>
      </c>
      <c r="B155" s="33"/>
      <c r="C155" s="85">
        <v>2</v>
      </c>
      <c r="D155" s="69">
        <v>0.20499999999999999</v>
      </c>
      <c r="E155" s="69">
        <v>1.2E-2</v>
      </c>
      <c r="F155" s="70"/>
      <c r="G155" s="82">
        <v>-1.1500000000000001</v>
      </c>
      <c r="H155" s="70"/>
      <c r="I155" s="70"/>
      <c r="J155" s="88"/>
      <c r="K155" s="191">
        <v>0.22</v>
      </c>
      <c r="L155" s="2">
        <f>K155-ROUND(500/365,2)</f>
        <v>-1.1500000000000001</v>
      </c>
      <c r="M155" s="189">
        <f t="shared" ref="M155:O178" si="19">ROUND(D155,3)</f>
        <v>0.20499999999999999</v>
      </c>
      <c r="N155" s="189">
        <f t="shared" si="19"/>
        <v>1.2E-2</v>
      </c>
      <c r="P155" s="189">
        <f t="shared" si="17"/>
        <v>-1.1499999999999999</v>
      </c>
    </row>
    <row r="156" spans="1:18" ht="27" customHeight="1" x14ac:dyDescent="0.2">
      <c r="A156" s="50" t="s">
        <v>173</v>
      </c>
      <c r="B156" s="33"/>
      <c r="C156" s="85">
        <v>2</v>
      </c>
      <c r="D156" s="69">
        <v>8.9999999999999993E-3</v>
      </c>
      <c r="E156" s="70"/>
      <c r="F156" s="70"/>
      <c r="G156" s="70"/>
      <c r="H156" s="70"/>
      <c r="I156" s="70"/>
      <c r="J156" s="88"/>
      <c r="K156" s="2"/>
      <c r="L156" s="2"/>
      <c r="M156" s="189">
        <f t="shared" si="19"/>
        <v>8.9999999999999993E-3</v>
      </c>
    </row>
    <row r="157" spans="1:18" ht="27" customHeight="1" x14ac:dyDescent="0.2">
      <c r="A157" s="50" t="s">
        <v>174</v>
      </c>
      <c r="B157" s="33"/>
      <c r="C157" s="85">
        <v>3</v>
      </c>
      <c r="D157" s="69">
        <v>0.127</v>
      </c>
      <c r="E157" s="70"/>
      <c r="F157" s="70"/>
      <c r="G157" s="82">
        <v>0.35</v>
      </c>
      <c r="H157" s="70"/>
      <c r="I157" s="70"/>
      <c r="J157" s="88"/>
      <c r="K157" s="191"/>
      <c r="L157" s="2"/>
      <c r="M157" s="189">
        <f t="shared" si="19"/>
        <v>0.127</v>
      </c>
      <c r="P157" s="189">
        <f>ROUND(G157,2)</f>
        <v>0.35</v>
      </c>
    </row>
    <row r="158" spans="1:18" ht="27" customHeight="1" x14ac:dyDescent="0.2">
      <c r="A158" s="50" t="s">
        <v>175</v>
      </c>
      <c r="B158" s="33"/>
      <c r="C158" s="85">
        <v>4</v>
      </c>
      <c r="D158" s="69">
        <v>0.15</v>
      </c>
      <c r="E158" s="69">
        <v>1.0999999999999999E-2</v>
      </c>
      <c r="F158" s="70"/>
      <c r="G158" s="82">
        <v>0.35</v>
      </c>
      <c r="H158" s="70"/>
      <c r="I158" s="70"/>
      <c r="J158" s="88"/>
      <c r="K158" s="191"/>
      <c r="L158" s="2"/>
      <c r="M158" s="189">
        <f t="shared" si="19"/>
        <v>0.15</v>
      </c>
      <c r="N158" s="189">
        <f t="shared" si="19"/>
        <v>1.0999999999999999E-2</v>
      </c>
      <c r="O158" s="189"/>
      <c r="P158" s="189">
        <f>ROUND(G158,2)</f>
        <v>0.35</v>
      </c>
    </row>
    <row r="159" spans="1:18" ht="27" customHeight="1" x14ac:dyDescent="0.2">
      <c r="A159" s="50" t="s">
        <v>176</v>
      </c>
      <c r="B159" s="33"/>
      <c r="C159" s="85">
        <v>4</v>
      </c>
      <c r="D159" s="69">
        <v>0.01</v>
      </c>
      <c r="E159" s="70"/>
      <c r="F159" s="70"/>
      <c r="G159" s="70"/>
      <c r="H159" s="70"/>
      <c r="I159" s="70"/>
      <c r="J159" s="88"/>
      <c r="K159" s="2"/>
      <c r="L159" s="2"/>
      <c r="M159" s="189">
        <f t="shared" si="19"/>
        <v>0.01</v>
      </c>
    </row>
    <row r="160" spans="1:18" ht="27" customHeight="1" x14ac:dyDescent="0.2">
      <c r="A160" s="50" t="s">
        <v>177</v>
      </c>
      <c r="B160" s="33"/>
      <c r="C160" s="85" t="s">
        <v>21</v>
      </c>
      <c r="D160" s="69">
        <v>0.13500000000000001</v>
      </c>
      <c r="E160" s="69">
        <v>0.01</v>
      </c>
      <c r="F160" s="70"/>
      <c r="G160" s="82">
        <v>1.86</v>
      </c>
      <c r="H160" s="70"/>
      <c r="I160" s="70"/>
      <c r="J160" s="88"/>
      <c r="K160" s="2"/>
      <c r="L160" s="2"/>
      <c r="M160" s="189">
        <f t="shared" si="19"/>
        <v>0.13500000000000001</v>
      </c>
      <c r="N160" s="189">
        <f t="shared" si="19"/>
        <v>0.01</v>
      </c>
      <c r="P160" s="189">
        <f t="shared" ref="P160:P165" si="20">ROUND(G160,2)</f>
        <v>1.86</v>
      </c>
    </row>
    <row r="161" spans="1:18" ht="27" customHeight="1" x14ac:dyDescent="0.2">
      <c r="A161" s="50" t="s">
        <v>178</v>
      </c>
      <c r="B161" s="33"/>
      <c r="C161" s="85" t="s">
        <v>21</v>
      </c>
      <c r="D161" s="69">
        <v>0.20499999999999999</v>
      </c>
      <c r="E161" s="69">
        <v>1.4E-2</v>
      </c>
      <c r="F161" s="70"/>
      <c r="G161" s="82">
        <v>1.79</v>
      </c>
      <c r="H161" s="70"/>
      <c r="I161" s="70"/>
      <c r="J161" s="86"/>
      <c r="K161" s="2"/>
      <c r="L161" s="2"/>
      <c r="M161" s="189">
        <f t="shared" si="19"/>
        <v>0.20499999999999999</v>
      </c>
      <c r="N161" s="189">
        <f t="shared" si="19"/>
        <v>1.4E-2</v>
      </c>
      <c r="P161" s="189">
        <f t="shared" si="20"/>
        <v>1.79</v>
      </c>
    </row>
    <row r="162" spans="1:18" ht="27" customHeight="1" x14ac:dyDescent="0.2">
      <c r="A162" s="50" t="s">
        <v>179</v>
      </c>
      <c r="B162" s="33"/>
      <c r="C162" s="85" t="s">
        <v>21</v>
      </c>
      <c r="D162" s="69">
        <v>0.23499999999999999</v>
      </c>
      <c r="E162" s="69">
        <v>0.01</v>
      </c>
      <c r="F162" s="70"/>
      <c r="G162" s="82">
        <v>14.45</v>
      </c>
      <c r="H162" s="70"/>
      <c r="I162" s="70"/>
      <c r="J162" s="86"/>
      <c r="K162" s="2"/>
      <c r="L162" s="2"/>
      <c r="M162" s="189">
        <f t="shared" si="19"/>
        <v>0.23499999999999999</v>
      </c>
      <c r="N162" s="189">
        <f t="shared" si="19"/>
        <v>0.01</v>
      </c>
      <c r="P162" s="189">
        <f t="shared" si="20"/>
        <v>14.45</v>
      </c>
    </row>
    <row r="163" spans="1:18" ht="27" customHeight="1" x14ac:dyDescent="0.2">
      <c r="A163" s="50" t="s">
        <v>180</v>
      </c>
      <c r="B163" s="33"/>
      <c r="C163" s="85">
        <v>0</v>
      </c>
      <c r="D163" s="79">
        <v>1.2749999999999999</v>
      </c>
      <c r="E163" s="75">
        <v>1.7000000000000001E-2</v>
      </c>
      <c r="F163" s="87">
        <v>7.0000000000000001E-3</v>
      </c>
      <c r="G163" s="82">
        <v>0.44</v>
      </c>
      <c r="H163" s="82">
        <v>0.13</v>
      </c>
      <c r="I163" s="69">
        <v>0.02</v>
      </c>
      <c r="J163" s="95">
        <f>H163</f>
        <v>0.13</v>
      </c>
      <c r="K163" s="2"/>
      <c r="L163" s="2"/>
      <c r="M163" s="189">
        <f t="shared" si="19"/>
        <v>1.2749999999999999</v>
      </c>
      <c r="N163" s="189">
        <f t="shared" si="19"/>
        <v>1.7000000000000001E-2</v>
      </c>
      <c r="O163" s="189">
        <f t="shared" si="19"/>
        <v>7.0000000000000001E-3</v>
      </c>
      <c r="P163" s="189">
        <f t="shared" si="20"/>
        <v>0.44</v>
      </c>
      <c r="Q163" s="189">
        <f>ROUND(H163,2)</f>
        <v>0.13</v>
      </c>
      <c r="R163" s="189">
        <f t="shared" ref="R163:R165" si="21">ROUND(I163,3)</f>
        <v>0.02</v>
      </c>
    </row>
    <row r="164" spans="1:18" ht="27" customHeight="1" x14ac:dyDescent="0.2">
      <c r="A164" s="50" t="s">
        <v>181</v>
      </c>
      <c r="B164" s="33"/>
      <c r="C164" s="85">
        <v>0</v>
      </c>
      <c r="D164" s="79">
        <v>1.863</v>
      </c>
      <c r="E164" s="75">
        <v>1.7000000000000001E-2</v>
      </c>
      <c r="F164" s="87">
        <v>8.9999999999999993E-3</v>
      </c>
      <c r="G164" s="82">
        <v>0.52</v>
      </c>
      <c r="H164" s="82">
        <v>0.24</v>
      </c>
      <c r="I164" s="69">
        <v>2.7E-2</v>
      </c>
      <c r="J164" s="95">
        <f>H164</f>
        <v>0.24</v>
      </c>
      <c r="K164" s="2"/>
      <c r="L164" s="2"/>
      <c r="M164" s="189">
        <f t="shared" si="19"/>
        <v>1.863</v>
      </c>
      <c r="N164" s="189">
        <f t="shared" si="19"/>
        <v>1.7000000000000001E-2</v>
      </c>
      <c r="O164" s="189">
        <f t="shared" si="19"/>
        <v>8.9999999999999993E-3</v>
      </c>
      <c r="P164" s="189">
        <f t="shared" si="20"/>
        <v>0.52</v>
      </c>
      <c r="Q164" s="189">
        <f>ROUND(H164,2)</f>
        <v>0.24</v>
      </c>
      <c r="R164" s="189">
        <f t="shared" si="21"/>
        <v>2.7E-2</v>
      </c>
    </row>
    <row r="165" spans="1:18" ht="27" customHeight="1" x14ac:dyDescent="0.2">
      <c r="A165" s="50" t="s">
        <v>182</v>
      </c>
      <c r="B165" s="33"/>
      <c r="C165" s="85">
        <v>0</v>
      </c>
      <c r="D165" s="79">
        <v>1.8540000000000001</v>
      </c>
      <c r="E165" s="75">
        <v>0.01</v>
      </c>
      <c r="F165" s="87">
        <v>6.0000000000000001E-3</v>
      </c>
      <c r="G165" s="82">
        <v>6.22</v>
      </c>
      <c r="H165" s="82">
        <v>0.22</v>
      </c>
      <c r="I165" s="69">
        <v>2.5000000000000001E-2</v>
      </c>
      <c r="J165" s="95">
        <f>H165</f>
        <v>0.22</v>
      </c>
      <c r="K165" s="2"/>
      <c r="L165" s="2"/>
      <c r="M165" s="189">
        <f t="shared" si="19"/>
        <v>1.8540000000000001</v>
      </c>
      <c r="N165" s="189">
        <f t="shared" si="19"/>
        <v>0.01</v>
      </c>
      <c r="O165" s="189">
        <f t="shared" si="19"/>
        <v>6.0000000000000001E-3</v>
      </c>
      <c r="P165" s="189">
        <f t="shared" si="20"/>
        <v>6.22</v>
      </c>
      <c r="Q165" s="189">
        <f>ROUND(H165,2)</f>
        <v>0.22</v>
      </c>
      <c r="R165" s="189">
        <f t="shared" si="21"/>
        <v>2.5000000000000001E-2</v>
      </c>
    </row>
    <row r="166" spans="1:18" ht="27" customHeight="1" x14ac:dyDescent="0.2">
      <c r="A166" s="52" t="s">
        <v>245</v>
      </c>
      <c r="B166" s="33"/>
      <c r="C166" s="85">
        <v>8</v>
      </c>
      <c r="D166" s="69">
        <v>0.122</v>
      </c>
      <c r="E166" s="70"/>
      <c r="F166" s="70"/>
      <c r="G166" s="70"/>
      <c r="H166" s="70"/>
      <c r="I166" s="70"/>
      <c r="J166" s="89"/>
      <c r="K166" s="2"/>
      <c r="L166" s="2"/>
      <c r="M166" s="189">
        <f t="shared" si="19"/>
        <v>0.122</v>
      </c>
    </row>
    <row r="167" spans="1:18" ht="27" customHeight="1" x14ac:dyDescent="0.2">
      <c r="A167" s="52" t="s">
        <v>246</v>
      </c>
      <c r="B167" s="33"/>
      <c r="C167" s="85">
        <v>1</v>
      </c>
      <c r="D167" s="69">
        <v>0.185</v>
      </c>
      <c r="E167" s="70"/>
      <c r="F167" s="70"/>
      <c r="G167" s="70"/>
      <c r="H167" s="70"/>
      <c r="I167" s="70"/>
      <c r="J167" s="89"/>
      <c r="K167" s="2"/>
      <c r="L167" s="2"/>
      <c r="M167" s="189">
        <f t="shared" si="19"/>
        <v>0.185</v>
      </c>
    </row>
    <row r="168" spans="1:18" ht="27" customHeight="1" x14ac:dyDescent="0.2">
      <c r="A168" s="52" t="s">
        <v>247</v>
      </c>
      <c r="B168" s="33"/>
      <c r="C168" s="85">
        <v>1</v>
      </c>
      <c r="D168" s="69">
        <v>0.314</v>
      </c>
      <c r="E168" s="70"/>
      <c r="F168" s="70"/>
      <c r="G168" s="70"/>
      <c r="H168" s="70"/>
      <c r="I168" s="70"/>
      <c r="J168" s="88"/>
      <c r="K168" s="2"/>
      <c r="L168" s="2"/>
      <c r="M168" s="189">
        <f t="shared" si="19"/>
        <v>0.314</v>
      </c>
    </row>
    <row r="169" spans="1:18" ht="27" customHeight="1" x14ac:dyDescent="0.2">
      <c r="A169" s="52" t="s">
        <v>248</v>
      </c>
      <c r="B169" s="33"/>
      <c r="C169" s="85">
        <v>1</v>
      </c>
      <c r="D169" s="69">
        <v>7.0000000000000007E-2</v>
      </c>
      <c r="E169" s="70"/>
      <c r="F169" s="70"/>
      <c r="G169" s="70"/>
      <c r="H169" s="70"/>
      <c r="I169" s="70"/>
      <c r="J169" s="88"/>
      <c r="K169" s="2"/>
      <c r="L169" s="2"/>
      <c r="M169" s="189">
        <f t="shared" si="19"/>
        <v>7.0000000000000007E-2</v>
      </c>
    </row>
    <row r="170" spans="1:18" ht="27" customHeight="1" x14ac:dyDescent="0.2">
      <c r="A170" s="50" t="s">
        <v>183</v>
      </c>
      <c r="B170" s="33"/>
      <c r="C170" s="85">
        <v>0</v>
      </c>
      <c r="D170" s="94">
        <v>4.2839999999999998</v>
      </c>
      <c r="E170" s="78">
        <v>5.6000000000000001E-2</v>
      </c>
      <c r="F170" s="87">
        <v>3.9E-2</v>
      </c>
      <c r="G170" s="70"/>
      <c r="H170" s="70"/>
      <c r="I170" s="70"/>
      <c r="J170" s="88"/>
      <c r="K170" s="2"/>
      <c r="L170" s="2"/>
      <c r="M170" s="189">
        <f t="shared" si="19"/>
        <v>4.2839999999999998</v>
      </c>
      <c r="N170" s="189">
        <f t="shared" si="19"/>
        <v>5.6000000000000001E-2</v>
      </c>
      <c r="O170" s="189">
        <f t="shared" si="19"/>
        <v>3.9E-2</v>
      </c>
    </row>
    <row r="171" spans="1:18" ht="27" customHeight="1" x14ac:dyDescent="0.2">
      <c r="A171" s="50" t="s">
        <v>184</v>
      </c>
      <c r="B171" s="33"/>
      <c r="C171" s="85">
        <v>8</v>
      </c>
      <c r="D171" s="69">
        <v>-5.3999999999999999E-2</v>
      </c>
      <c r="E171" s="70"/>
      <c r="F171" s="70"/>
      <c r="G171" s="82">
        <v>0</v>
      </c>
      <c r="H171" s="70"/>
      <c r="I171" s="70"/>
      <c r="J171" s="88"/>
      <c r="K171" s="2"/>
      <c r="L171" s="2"/>
      <c r="M171" s="189">
        <f t="shared" si="19"/>
        <v>-5.3999999999999999E-2</v>
      </c>
      <c r="P171" s="189">
        <f t="shared" ref="P171:P178" si="22">ROUND(G171,2)</f>
        <v>0</v>
      </c>
    </row>
    <row r="172" spans="1:18" ht="27" customHeight="1" x14ac:dyDescent="0.2">
      <c r="A172" s="50" t="s">
        <v>185</v>
      </c>
      <c r="B172" s="33"/>
      <c r="C172" s="85">
        <v>8</v>
      </c>
      <c r="D172" s="69">
        <v>-5.8000000000000003E-2</v>
      </c>
      <c r="E172" s="70"/>
      <c r="F172" s="70"/>
      <c r="G172" s="82">
        <v>0</v>
      </c>
      <c r="H172" s="70"/>
      <c r="I172" s="70"/>
      <c r="J172" s="88"/>
      <c r="K172" s="2"/>
      <c r="L172" s="2"/>
      <c r="M172" s="189">
        <f t="shared" si="19"/>
        <v>-5.8000000000000003E-2</v>
      </c>
      <c r="P172" s="189">
        <f t="shared" si="22"/>
        <v>0</v>
      </c>
    </row>
    <row r="173" spans="1:18" ht="27" customHeight="1" x14ac:dyDescent="0.2">
      <c r="A173" s="50" t="s">
        <v>186</v>
      </c>
      <c r="B173" s="33"/>
      <c r="C173" s="85">
        <v>0</v>
      </c>
      <c r="D173" s="69">
        <v>-5.3999999999999999E-2</v>
      </c>
      <c r="E173" s="70"/>
      <c r="F173" s="70"/>
      <c r="G173" s="82">
        <v>0</v>
      </c>
      <c r="H173" s="70"/>
      <c r="I173" s="69">
        <v>1.2E-2</v>
      </c>
      <c r="J173" s="88"/>
      <c r="K173" s="2"/>
      <c r="L173" s="2"/>
      <c r="M173" s="189">
        <f t="shared" si="19"/>
        <v>-5.3999999999999999E-2</v>
      </c>
      <c r="P173" s="189">
        <f t="shared" si="22"/>
        <v>0</v>
      </c>
      <c r="R173" s="189">
        <f t="shared" ref="R173:R178" si="23">ROUND(I173,3)</f>
        <v>1.2E-2</v>
      </c>
    </row>
    <row r="174" spans="1:18" ht="27" customHeight="1" x14ac:dyDescent="0.2">
      <c r="A174" s="50" t="s">
        <v>187</v>
      </c>
      <c r="B174" s="33"/>
      <c r="C174" s="85">
        <v>0</v>
      </c>
      <c r="D174" s="79">
        <v>-0.621</v>
      </c>
      <c r="E174" s="75">
        <v>-2.7E-2</v>
      </c>
      <c r="F174" s="87">
        <v>-1.2E-2</v>
      </c>
      <c r="G174" s="82">
        <v>0</v>
      </c>
      <c r="H174" s="70"/>
      <c r="I174" s="69">
        <v>1.2E-2</v>
      </c>
      <c r="J174" s="88"/>
      <c r="K174" s="2"/>
      <c r="L174" s="2"/>
      <c r="M174" s="189">
        <f t="shared" si="19"/>
        <v>-0.621</v>
      </c>
      <c r="N174" s="189">
        <f t="shared" si="19"/>
        <v>-2.7E-2</v>
      </c>
      <c r="O174" s="189">
        <f t="shared" si="19"/>
        <v>-1.2E-2</v>
      </c>
      <c r="P174" s="189">
        <f t="shared" si="22"/>
        <v>0</v>
      </c>
      <c r="R174" s="189">
        <f t="shared" si="23"/>
        <v>1.2E-2</v>
      </c>
    </row>
    <row r="175" spans="1:18" ht="27" customHeight="1" x14ac:dyDescent="0.2">
      <c r="A175" s="50" t="s">
        <v>188</v>
      </c>
      <c r="B175" s="33"/>
      <c r="C175" s="85">
        <v>0</v>
      </c>
      <c r="D175" s="69">
        <v>-5.8000000000000003E-2</v>
      </c>
      <c r="E175" s="70"/>
      <c r="F175" s="70"/>
      <c r="G175" s="82">
        <v>0</v>
      </c>
      <c r="H175" s="70"/>
      <c r="I175" s="69">
        <v>1.2E-2</v>
      </c>
      <c r="J175" s="88"/>
      <c r="K175" s="2"/>
      <c r="L175" s="2"/>
      <c r="M175" s="189">
        <f t="shared" si="19"/>
        <v>-5.8000000000000003E-2</v>
      </c>
      <c r="P175" s="189">
        <f t="shared" si="22"/>
        <v>0</v>
      </c>
      <c r="R175" s="189">
        <f t="shared" si="23"/>
        <v>1.2E-2</v>
      </c>
    </row>
    <row r="176" spans="1:18" ht="27" customHeight="1" x14ac:dyDescent="0.2">
      <c r="A176" s="50" t="s">
        <v>189</v>
      </c>
      <c r="B176" s="33"/>
      <c r="C176" s="85">
        <v>0</v>
      </c>
      <c r="D176" s="79">
        <v>-0.68400000000000005</v>
      </c>
      <c r="E176" s="75">
        <v>-2.7E-2</v>
      </c>
      <c r="F176" s="87">
        <v>-1.2E-2</v>
      </c>
      <c r="G176" s="82">
        <v>0</v>
      </c>
      <c r="H176" s="70"/>
      <c r="I176" s="69">
        <v>1.2E-2</v>
      </c>
      <c r="J176" s="88"/>
      <c r="K176" s="2"/>
      <c r="L176" s="2"/>
      <c r="M176" s="189">
        <f t="shared" si="19"/>
        <v>-0.68400000000000005</v>
      </c>
      <c r="N176" s="189">
        <f t="shared" si="19"/>
        <v>-2.7E-2</v>
      </c>
      <c r="O176" s="189">
        <f t="shared" si="19"/>
        <v>-1.2E-2</v>
      </c>
      <c r="P176" s="189">
        <f t="shared" si="22"/>
        <v>0</v>
      </c>
      <c r="R176" s="189">
        <f t="shared" si="23"/>
        <v>1.2E-2</v>
      </c>
    </row>
    <row r="177" spans="1:18" ht="27" customHeight="1" x14ac:dyDescent="0.2">
      <c r="A177" s="50" t="s">
        <v>190</v>
      </c>
      <c r="B177" s="33"/>
      <c r="C177" s="85">
        <v>0</v>
      </c>
      <c r="D177" s="69">
        <v>-6.5000000000000002E-2</v>
      </c>
      <c r="E177" s="70"/>
      <c r="F177" s="70"/>
      <c r="G177" s="82">
        <v>5.53</v>
      </c>
      <c r="H177" s="70"/>
      <c r="I177" s="69">
        <v>1.6E-2</v>
      </c>
      <c r="J177" s="88"/>
      <c r="K177" s="2"/>
      <c r="L177" s="2"/>
      <c r="M177" s="189">
        <f t="shared" si="19"/>
        <v>-6.5000000000000002E-2</v>
      </c>
      <c r="P177" s="189">
        <f t="shared" si="22"/>
        <v>5.53</v>
      </c>
      <c r="R177" s="189">
        <f t="shared" si="23"/>
        <v>1.6E-2</v>
      </c>
    </row>
    <row r="178" spans="1:18" ht="27" customHeight="1" x14ac:dyDescent="0.2">
      <c r="A178" s="50" t="s">
        <v>191</v>
      </c>
      <c r="B178" s="33"/>
      <c r="C178" s="85">
        <v>0</v>
      </c>
      <c r="D178" s="79">
        <v>-0.85499999999999998</v>
      </c>
      <c r="E178" s="75">
        <v>-1.7999999999999999E-2</v>
      </c>
      <c r="F178" s="87">
        <v>-1.2999999999999999E-2</v>
      </c>
      <c r="G178" s="82">
        <v>5.53</v>
      </c>
      <c r="H178" s="70"/>
      <c r="I178" s="69">
        <v>1.6E-2</v>
      </c>
      <c r="J178" s="31"/>
      <c r="K178" s="2"/>
      <c r="L178" s="2"/>
      <c r="M178" s="189">
        <f t="shared" si="19"/>
        <v>-0.85499999999999998</v>
      </c>
      <c r="N178" s="189">
        <f t="shared" si="19"/>
        <v>-1.7999999999999999E-2</v>
      </c>
      <c r="O178" s="189">
        <f t="shared" si="19"/>
        <v>-1.2999999999999999E-2</v>
      </c>
      <c r="P178" s="189">
        <f t="shared" si="22"/>
        <v>5.53</v>
      </c>
      <c r="R178" s="189">
        <f t="shared" si="23"/>
        <v>1.6E-2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B8:D8"/>
    <mergeCell ref="H9:J9"/>
    <mergeCell ref="A2:J2"/>
    <mergeCell ref="A53:J53"/>
    <mergeCell ref="F4:J4"/>
    <mergeCell ref="F5:G5"/>
    <mergeCell ref="F6:G6"/>
    <mergeCell ref="F7:G7"/>
    <mergeCell ref="F8:G8"/>
    <mergeCell ref="F9:G9"/>
    <mergeCell ref="F10:G10"/>
    <mergeCell ref="F11:G11"/>
    <mergeCell ref="H11:J11"/>
    <mergeCell ref="B10:D10"/>
    <mergeCell ref="A4:D4"/>
  </mergeCells>
  <phoneticPr fontId="2"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6"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6"/>
  <sheetViews>
    <sheetView topLeftCell="A399" zoomScale="115" zoomScaleNormal="115" zoomScaleSheetLayoutView="100" workbookViewId="0">
      <selection activeCell="F422" sqref="F422"/>
    </sheetView>
  </sheetViews>
  <sheetFormatPr defaultRowHeight="12.75" x14ac:dyDescent="0.2"/>
  <cols>
    <col min="1" max="1" width="30.85546875" customWidth="1"/>
    <col min="2" max="6" width="24" customWidth="1"/>
  </cols>
  <sheetData>
    <row r="1" spans="1:9" s="2" customFormat="1" ht="27.75" customHeight="1" x14ac:dyDescent="0.2">
      <c r="A1" s="17" t="s">
        <v>92</v>
      </c>
      <c r="B1" s="3"/>
      <c r="D1" s="3"/>
      <c r="E1" s="3"/>
      <c r="F1" s="3"/>
      <c r="G1" s="10"/>
      <c r="H1" s="4"/>
      <c r="I1" s="4"/>
    </row>
    <row r="2" spans="1:9" ht="47.25" customHeight="1" x14ac:dyDescent="0.2">
      <c r="A2" s="197" t="s">
        <v>618</v>
      </c>
      <c r="B2" s="197"/>
      <c r="C2" s="197"/>
      <c r="D2" s="197"/>
      <c r="E2" s="197"/>
    </row>
    <row r="3" spans="1:9" x14ac:dyDescent="0.2">
      <c r="A3" s="242" t="s">
        <v>84</v>
      </c>
      <c r="B3" s="24" t="s">
        <v>57</v>
      </c>
      <c r="C3" s="24" t="s">
        <v>58</v>
      </c>
      <c r="D3" s="24" t="s">
        <v>59</v>
      </c>
      <c r="E3" s="24" t="s">
        <v>60</v>
      </c>
    </row>
    <row r="4" spans="1:9" x14ac:dyDescent="0.2">
      <c r="A4" s="243"/>
      <c r="B4" s="24" t="s">
        <v>608</v>
      </c>
      <c r="C4" s="24" t="s">
        <v>609</v>
      </c>
      <c r="D4" s="24" t="s">
        <v>610</v>
      </c>
      <c r="E4" s="24" t="s">
        <v>611</v>
      </c>
    </row>
    <row r="5" spans="1:9" ht="25.5" x14ac:dyDescent="0.2">
      <c r="A5" s="161" t="s">
        <v>612</v>
      </c>
      <c r="B5" s="160"/>
      <c r="C5" s="160"/>
      <c r="D5" s="26" t="s">
        <v>613</v>
      </c>
      <c r="E5" s="26" t="s">
        <v>614</v>
      </c>
    </row>
    <row r="6" spans="1:9" ht="25.5" x14ac:dyDescent="0.2">
      <c r="A6" s="161" t="s">
        <v>615</v>
      </c>
      <c r="B6" s="26" t="s">
        <v>587</v>
      </c>
      <c r="C6" s="25" t="s">
        <v>616</v>
      </c>
      <c r="D6" s="26" t="s">
        <v>613</v>
      </c>
      <c r="E6" s="26" t="s">
        <v>617</v>
      </c>
    </row>
    <row r="7" spans="1:9" ht="25.5" x14ac:dyDescent="0.2">
      <c r="A7" s="161" t="s">
        <v>87</v>
      </c>
      <c r="B7" s="160"/>
      <c r="C7" s="160"/>
      <c r="D7" s="26" t="s">
        <v>613</v>
      </c>
      <c r="E7" s="26" t="s">
        <v>614</v>
      </c>
    </row>
    <row r="8" spans="1:9" x14ac:dyDescent="0.2">
      <c r="A8" s="162" t="s">
        <v>85</v>
      </c>
      <c r="B8" s="244" t="s">
        <v>86</v>
      </c>
      <c r="C8" s="245"/>
      <c r="D8" s="245"/>
      <c r="E8" s="246"/>
    </row>
    <row r="9" spans="1:9" s="15" customFormat="1" x14ac:dyDescent="0.2">
      <c r="A9" s="14"/>
      <c r="B9" s="13"/>
      <c r="C9" s="13"/>
      <c r="D9" s="13"/>
      <c r="E9" s="13"/>
    </row>
    <row r="10" spans="1:9" x14ac:dyDescent="0.2">
      <c r="A10" s="12"/>
      <c r="B10" s="13"/>
      <c r="C10" s="13"/>
      <c r="D10" s="13"/>
      <c r="E10" s="13"/>
    </row>
    <row r="11" spans="1:9" ht="21.95" customHeight="1" x14ac:dyDescent="0.2">
      <c r="A11" s="202" t="s">
        <v>530</v>
      </c>
      <c r="B11" s="226"/>
      <c r="C11" s="226"/>
      <c r="D11" s="226"/>
      <c r="E11" s="226"/>
      <c r="F11" s="203"/>
    </row>
    <row r="12" spans="1:9" ht="21.95" customHeight="1" x14ac:dyDescent="0.2">
      <c r="A12" s="202" t="s">
        <v>56</v>
      </c>
      <c r="B12" s="226"/>
      <c r="C12" s="226"/>
      <c r="D12" s="226"/>
      <c r="E12" s="226"/>
      <c r="F12" s="203"/>
    </row>
    <row r="13" spans="1:9" ht="21.95" customHeight="1" x14ac:dyDescent="0.2">
      <c r="A13" s="24" t="s">
        <v>531</v>
      </c>
      <c r="B13" s="24" t="s">
        <v>57</v>
      </c>
      <c r="C13" s="24" t="s">
        <v>58</v>
      </c>
      <c r="D13" s="24" t="s">
        <v>59</v>
      </c>
      <c r="E13" s="24" t="s">
        <v>60</v>
      </c>
      <c r="F13" s="24" t="s">
        <v>61</v>
      </c>
    </row>
    <row r="14" spans="1:9" x14ac:dyDescent="0.2">
      <c r="A14" s="1" t="s">
        <v>619</v>
      </c>
      <c r="B14" s="163">
        <v>1.0129999999999999</v>
      </c>
      <c r="C14" s="163">
        <v>1.0109999999999999</v>
      </c>
      <c r="D14" s="163">
        <v>1.008</v>
      </c>
      <c r="E14" s="163">
        <v>1.0089999999999999</v>
      </c>
      <c r="F14" s="1" t="s">
        <v>620</v>
      </c>
    </row>
    <row r="15" spans="1:9" x14ac:dyDescent="0.2">
      <c r="A15" s="1" t="s">
        <v>621</v>
      </c>
      <c r="B15" s="163">
        <v>1.0169999999999999</v>
      </c>
      <c r="C15" s="163">
        <v>1.0149999999999999</v>
      </c>
      <c r="D15" s="163">
        <v>1.0129999999999999</v>
      </c>
      <c r="E15" s="163">
        <v>1.014</v>
      </c>
      <c r="F15" s="1" t="s">
        <v>620</v>
      </c>
    </row>
    <row r="16" spans="1:9" x14ac:dyDescent="0.2">
      <c r="A16" s="1" t="s">
        <v>622</v>
      </c>
      <c r="B16" s="163">
        <v>1.0189999999999999</v>
      </c>
      <c r="C16" s="163">
        <v>1.0169999999999999</v>
      </c>
      <c r="D16" s="163">
        <v>1.014</v>
      </c>
      <c r="E16" s="163">
        <v>1.0149999999999999</v>
      </c>
      <c r="F16" s="1" t="s">
        <v>620</v>
      </c>
    </row>
    <row r="17" spans="1:6" x14ac:dyDescent="0.2">
      <c r="A17" s="1" t="s">
        <v>623</v>
      </c>
      <c r="B17" s="163">
        <v>1.032</v>
      </c>
      <c r="C17" s="163">
        <v>1.0289999999999999</v>
      </c>
      <c r="D17" s="163">
        <v>1.022</v>
      </c>
      <c r="E17" s="163">
        <v>1.0249999999999999</v>
      </c>
      <c r="F17" s="1" t="s">
        <v>620</v>
      </c>
    </row>
    <row r="18" spans="1:6" x14ac:dyDescent="0.2">
      <c r="A18" s="1" t="s">
        <v>624</v>
      </c>
      <c r="B18" s="163">
        <v>1.042</v>
      </c>
      <c r="C18" s="163">
        <v>1.038</v>
      </c>
      <c r="D18" s="163">
        <v>1.03</v>
      </c>
      <c r="E18" s="163">
        <v>1.034</v>
      </c>
      <c r="F18" s="1" t="s">
        <v>620</v>
      </c>
    </row>
    <row r="19" spans="1:6" x14ac:dyDescent="0.2">
      <c r="A19" s="1" t="s">
        <v>625</v>
      </c>
      <c r="B19" s="163">
        <v>1.0649999999999999</v>
      </c>
      <c r="C19" s="163">
        <v>1.0580000000000001</v>
      </c>
      <c r="D19" s="163">
        <v>1.044</v>
      </c>
      <c r="E19" s="163">
        <v>1.05</v>
      </c>
      <c r="F19" s="1" t="s">
        <v>626</v>
      </c>
    </row>
    <row r="20" spans="1:6" ht="51" x14ac:dyDescent="0.2">
      <c r="A20" s="1" t="s">
        <v>627</v>
      </c>
      <c r="B20" s="163">
        <v>1.087</v>
      </c>
      <c r="C20" s="163">
        <v>1.08</v>
      </c>
      <c r="D20" s="163">
        <v>1.071</v>
      </c>
      <c r="E20" s="163">
        <v>1.0740000000000001</v>
      </c>
      <c r="F20" s="1" t="s">
        <v>1579</v>
      </c>
    </row>
    <row r="21" spans="1:6" x14ac:dyDescent="0.2">
      <c r="A21" s="1" t="s">
        <v>628</v>
      </c>
      <c r="B21" s="163">
        <v>1.0780000000000001</v>
      </c>
      <c r="C21" s="163">
        <v>1.0720000000000001</v>
      </c>
      <c r="D21" s="163">
        <v>1.0640000000000001</v>
      </c>
      <c r="E21" s="163">
        <v>1.0669999999999999</v>
      </c>
      <c r="F21" s="1" t="s">
        <v>629</v>
      </c>
    </row>
    <row r="23" spans="1:6" ht="21.95" customHeight="1" x14ac:dyDescent="0.2">
      <c r="A23" s="202" t="s">
        <v>532</v>
      </c>
      <c r="B23" s="226"/>
      <c r="C23" s="226"/>
      <c r="D23" s="226"/>
      <c r="E23" s="226"/>
      <c r="F23" s="203"/>
    </row>
    <row r="24" spans="1:6" ht="21.95" customHeight="1" x14ac:dyDescent="0.2">
      <c r="A24" s="202" t="s">
        <v>63</v>
      </c>
      <c r="B24" s="226"/>
      <c r="C24" s="226"/>
      <c r="D24" s="226"/>
      <c r="E24" s="226"/>
      <c r="F24" s="203"/>
    </row>
    <row r="25" spans="1:6" ht="21.95" customHeight="1" x14ac:dyDescent="0.2">
      <c r="A25" s="24" t="s">
        <v>62</v>
      </c>
      <c r="B25" s="24" t="s">
        <v>57</v>
      </c>
      <c r="C25" s="24" t="s">
        <v>58</v>
      </c>
      <c r="D25" s="24" t="s">
        <v>59</v>
      </c>
      <c r="E25" s="24" t="s">
        <v>60</v>
      </c>
      <c r="F25" s="24" t="s">
        <v>61</v>
      </c>
    </row>
    <row r="26" spans="1:6" x14ac:dyDescent="0.2">
      <c r="A26" s="169" t="s">
        <v>630</v>
      </c>
      <c r="B26" s="163">
        <v>1.032</v>
      </c>
      <c r="C26" s="163">
        <v>1.0289999999999999</v>
      </c>
      <c r="D26" s="163">
        <v>1.022</v>
      </c>
      <c r="E26" s="163">
        <v>1.0249999999999999</v>
      </c>
      <c r="F26" s="168">
        <v>260</v>
      </c>
    </row>
    <row r="27" spans="1:6" x14ac:dyDescent="0.2">
      <c r="A27" s="169" t="s">
        <v>631</v>
      </c>
      <c r="B27" s="163">
        <v>1.032</v>
      </c>
      <c r="C27" s="163">
        <v>1.0289999999999999</v>
      </c>
      <c r="D27" s="163">
        <v>1.022</v>
      </c>
      <c r="E27" s="163">
        <v>1.0249999999999999</v>
      </c>
      <c r="F27" s="168">
        <v>261</v>
      </c>
    </row>
    <row r="28" spans="1:6" x14ac:dyDescent="0.2">
      <c r="A28" s="169" t="s">
        <v>632</v>
      </c>
      <c r="B28" s="163">
        <v>1.032</v>
      </c>
      <c r="C28" s="163">
        <v>1.0289999999999999</v>
      </c>
      <c r="D28" s="163">
        <v>1.022</v>
      </c>
      <c r="E28" s="163">
        <v>1.0249999999999999</v>
      </c>
      <c r="F28" s="168">
        <v>262</v>
      </c>
    </row>
    <row r="29" spans="1:6" x14ac:dyDescent="0.2">
      <c r="A29" s="169" t="s">
        <v>633</v>
      </c>
      <c r="B29" s="163">
        <v>1.032</v>
      </c>
      <c r="C29" s="163">
        <v>1.0289999999999999</v>
      </c>
      <c r="D29" s="163">
        <v>1.022</v>
      </c>
      <c r="E29" s="163">
        <v>1.0249999999999999</v>
      </c>
      <c r="F29" s="168">
        <v>263</v>
      </c>
    </row>
    <row r="30" spans="1:6" x14ac:dyDescent="0.2">
      <c r="A30" s="169" t="s">
        <v>634</v>
      </c>
      <c r="B30" s="163">
        <v>1.032</v>
      </c>
      <c r="C30" s="163">
        <v>1.0289999999999999</v>
      </c>
      <c r="D30" s="163">
        <v>1.022</v>
      </c>
      <c r="E30" s="163">
        <v>1.0249999999999999</v>
      </c>
      <c r="F30" s="168">
        <v>264</v>
      </c>
    </row>
    <row r="31" spans="1:6" x14ac:dyDescent="0.2">
      <c r="A31" s="169" t="s">
        <v>635</v>
      </c>
      <c r="B31" s="163">
        <v>1.032</v>
      </c>
      <c r="C31" s="163">
        <v>1.0289999999999999</v>
      </c>
      <c r="D31" s="163">
        <v>1.022</v>
      </c>
      <c r="E31" s="163">
        <v>1.0249999999999999</v>
      </c>
      <c r="F31" s="168">
        <v>265</v>
      </c>
    </row>
    <row r="32" spans="1:6" x14ac:dyDescent="0.2">
      <c r="A32" s="169" t="s">
        <v>636</v>
      </c>
      <c r="B32" s="163">
        <v>1.032</v>
      </c>
      <c r="C32" s="163">
        <v>1.0289999999999999</v>
      </c>
      <c r="D32" s="163">
        <v>1.022</v>
      </c>
      <c r="E32" s="163">
        <v>1.0249999999999999</v>
      </c>
      <c r="F32" s="168">
        <v>266</v>
      </c>
    </row>
    <row r="33" spans="1:6" x14ac:dyDescent="0.2">
      <c r="A33" s="169" t="s">
        <v>637</v>
      </c>
      <c r="B33" s="163">
        <v>1.032</v>
      </c>
      <c r="C33" s="163">
        <v>1.0289999999999999</v>
      </c>
      <c r="D33" s="163">
        <v>1.022</v>
      </c>
      <c r="E33" s="163">
        <v>1.0249999999999999</v>
      </c>
      <c r="F33" s="168">
        <v>267</v>
      </c>
    </row>
    <row r="34" spans="1:6" x14ac:dyDescent="0.2">
      <c r="A34" s="169" t="s">
        <v>638</v>
      </c>
      <c r="B34" s="163">
        <v>1.032</v>
      </c>
      <c r="C34" s="163">
        <v>1.0289999999999999</v>
      </c>
      <c r="D34" s="163">
        <v>1.022</v>
      </c>
      <c r="E34" s="163">
        <v>1.0249999999999999</v>
      </c>
      <c r="F34" s="168">
        <v>268</v>
      </c>
    </row>
    <row r="35" spans="1:6" x14ac:dyDescent="0.2">
      <c r="A35" s="169" t="s">
        <v>639</v>
      </c>
      <c r="B35" s="163">
        <v>1.032</v>
      </c>
      <c r="C35" s="163">
        <v>1.0289999999999999</v>
      </c>
      <c r="D35" s="163">
        <v>1.022</v>
      </c>
      <c r="E35" s="163">
        <v>1.0249999999999999</v>
      </c>
      <c r="F35" s="168">
        <v>269</v>
      </c>
    </row>
    <row r="36" spans="1:6" x14ac:dyDescent="0.2">
      <c r="A36" s="169" t="s">
        <v>640</v>
      </c>
      <c r="B36" s="163">
        <v>1.032</v>
      </c>
      <c r="C36" s="163">
        <v>1.0289999999999999</v>
      </c>
      <c r="D36" s="163">
        <v>1.022</v>
      </c>
      <c r="E36" s="163">
        <v>1.0249999999999999</v>
      </c>
      <c r="F36" s="168">
        <v>270</v>
      </c>
    </row>
    <row r="37" spans="1:6" x14ac:dyDescent="0.2">
      <c r="A37" s="169" t="s">
        <v>641</v>
      </c>
      <c r="B37" s="163">
        <v>1.032</v>
      </c>
      <c r="C37" s="163">
        <v>1.0289999999999999</v>
      </c>
      <c r="D37" s="163">
        <v>1.022</v>
      </c>
      <c r="E37" s="163">
        <v>1.0249999999999999</v>
      </c>
      <c r="F37" s="168">
        <v>271</v>
      </c>
    </row>
    <row r="38" spans="1:6" x14ac:dyDescent="0.2">
      <c r="A38" s="169" t="s">
        <v>642</v>
      </c>
      <c r="B38" s="163">
        <v>1.032</v>
      </c>
      <c r="C38" s="163">
        <v>1.0289999999999999</v>
      </c>
      <c r="D38" s="163">
        <v>1.022</v>
      </c>
      <c r="E38" s="163">
        <v>1.0249999999999999</v>
      </c>
      <c r="F38" s="168">
        <v>272</v>
      </c>
    </row>
    <row r="39" spans="1:6" x14ac:dyDescent="0.2">
      <c r="A39" s="169" t="s">
        <v>1097</v>
      </c>
      <c r="B39" s="163">
        <v>1.032</v>
      </c>
      <c r="C39" s="163">
        <v>1.0289999999999999</v>
      </c>
      <c r="D39" s="163">
        <v>1.022</v>
      </c>
      <c r="E39" s="163">
        <v>1.0249999999999999</v>
      </c>
      <c r="F39" s="168">
        <v>273</v>
      </c>
    </row>
    <row r="40" spans="1:6" x14ac:dyDescent="0.2">
      <c r="A40" s="169" t="s">
        <v>1096</v>
      </c>
      <c r="B40" s="163">
        <v>1.032</v>
      </c>
      <c r="C40" s="163">
        <v>1.0289999999999999</v>
      </c>
      <c r="D40" s="163">
        <v>1.022</v>
      </c>
      <c r="E40" s="163">
        <v>1.0249999999999999</v>
      </c>
      <c r="F40" s="168">
        <v>274</v>
      </c>
    </row>
    <row r="41" spans="1:6" x14ac:dyDescent="0.2">
      <c r="A41" s="169" t="s">
        <v>808</v>
      </c>
      <c r="B41" s="163">
        <v>1.032</v>
      </c>
      <c r="C41" s="163">
        <v>1.0289999999999999</v>
      </c>
      <c r="D41" s="163">
        <v>1.022</v>
      </c>
      <c r="E41" s="163">
        <v>1.0249999999999999</v>
      </c>
      <c r="F41" s="168">
        <v>275</v>
      </c>
    </row>
    <row r="42" spans="1:6" x14ac:dyDescent="0.2">
      <c r="A42" s="169" t="s">
        <v>826</v>
      </c>
      <c r="B42" s="163">
        <v>1.032</v>
      </c>
      <c r="C42" s="163">
        <v>1.0289999999999999</v>
      </c>
      <c r="D42" s="163">
        <v>1.022</v>
      </c>
      <c r="E42" s="163">
        <v>1.0249999999999999</v>
      </c>
      <c r="F42" s="168">
        <v>276</v>
      </c>
    </row>
    <row r="43" spans="1:6" x14ac:dyDescent="0.2">
      <c r="A43" s="169" t="s">
        <v>839</v>
      </c>
      <c r="B43" s="163">
        <v>1.032</v>
      </c>
      <c r="C43" s="163">
        <v>1.0289999999999999</v>
      </c>
      <c r="D43" s="163">
        <v>1.022</v>
      </c>
      <c r="E43" s="163">
        <v>1.0249999999999999</v>
      </c>
      <c r="F43" s="168">
        <v>277</v>
      </c>
    </row>
    <row r="44" spans="1:6" x14ac:dyDescent="0.2">
      <c r="A44" s="169" t="s">
        <v>823</v>
      </c>
      <c r="B44" s="163">
        <v>1.032</v>
      </c>
      <c r="C44" s="163">
        <v>1.0289999999999999</v>
      </c>
      <c r="D44" s="163">
        <v>1.022</v>
      </c>
      <c r="E44" s="163">
        <v>1.0249999999999999</v>
      </c>
      <c r="F44" s="168">
        <v>278</v>
      </c>
    </row>
    <row r="45" spans="1:6" x14ac:dyDescent="0.2">
      <c r="A45" s="169" t="s">
        <v>864</v>
      </c>
      <c r="B45" s="163">
        <v>1.032</v>
      </c>
      <c r="C45" s="163">
        <v>1.0289999999999999</v>
      </c>
      <c r="D45" s="163">
        <v>1.022</v>
      </c>
      <c r="E45" s="163">
        <v>1.0249999999999999</v>
      </c>
      <c r="F45" s="168">
        <v>280</v>
      </c>
    </row>
    <row r="46" spans="1:6" x14ac:dyDescent="0.2">
      <c r="A46" s="169" t="s">
        <v>643</v>
      </c>
      <c r="B46" s="163">
        <v>1.042</v>
      </c>
      <c r="C46" s="163">
        <v>1.038</v>
      </c>
      <c r="D46" s="163">
        <v>1.03</v>
      </c>
      <c r="E46" s="163">
        <v>1.034</v>
      </c>
      <c r="F46" s="168">
        <v>600</v>
      </c>
    </row>
    <row r="47" spans="1:6" x14ac:dyDescent="0.2">
      <c r="A47" s="169" t="s">
        <v>644</v>
      </c>
      <c r="B47" s="163">
        <v>1.032</v>
      </c>
      <c r="C47" s="163">
        <v>1.0289999999999999</v>
      </c>
      <c r="D47" s="163">
        <v>1.022</v>
      </c>
      <c r="E47" s="163">
        <v>1.0249999999999999</v>
      </c>
      <c r="F47" s="168">
        <v>607</v>
      </c>
    </row>
    <row r="48" spans="1:6" x14ac:dyDescent="0.2">
      <c r="A48" s="169" t="s">
        <v>645</v>
      </c>
      <c r="B48" s="163">
        <v>1.032</v>
      </c>
      <c r="C48" s="163">
        <v>1.0289999999999999</v>
      </c>
      <c r="D48" s="163">
        <v>1.022</v>
      </c>
      <c r="E48" s="163">
        <v>1.0249999999999999</v>
      </c>
      <c r="F48" s="168">
        <v>608</v>
      </c>
    </row>
    <row r="49" spans="1:6" x14ac:dyDescent="0.2">
      <c r="A49" s="169" t="s">
        <v>646</v>
      </c>
      <c r="B49" s="163">
        <v>1.032</v>
      </c>
      <c r="C49" s="163">
        <v>1.0289999999999999</v>
      </c>
      <c r="D49" s="163">
        <v>1.022</v>
      </c>
      <c r="E49" s="163">
        <v>1.0249999999999999</v>
      </c>
      <c r="F49" s="168">
        <v>609</v>
      </c>
    </row>
    <row r="50" spans="1:6" x14ac:dyDescent="0.2">
      <c r="A50" s="169" t="s">
        <v>647</v>
      </c>
      <c r="B50" s="163">
        <v>1.032</v>
      </c>
      <c r="C50" s="163">
        <v>1.073</v>
      </c>
      <c r="D50" s="163">
        <v>1.073</v>
      </c>
      <c r="E50" s="163">
        <v>1.073</v>
      </c>
      <c r="F50" s="168">
        <v>612</v>
      </c>
    </row>
    <row r="51" spans="1:6" x14ac:dyDescent="0.2">
      <c r="A51" s="169" t="s">
        <v>648</v>
      </c>
      <c r="B51" s="163">
        <v>1.032</v>
      </c>
      <c r="C51" s="163">
        <v>1.0289999999999999</v>
      </c>
      <c r="D51" s="163">
        <v>1.022</v>
      </c>
      <c r="E51" s="163">
        <v>1.0249999999999999</v>
      </c>
      <c r="F51" s="168">
        <v>613</v>
      </c>
    </row>
    <row r="52" spans="1:6" x14ac:dyDescent="0.2">
      <c r="A52" s="169" t="s">
        <v>649</v>
      </c>
      <c r="B52" s="163">
        <v>1.032</v>
      </c>
      <c r="C52" s="163">
        <v>1.0289999999999999</v>
      </c>
      <c r="D52" s="163">
        <v>1.022</v>
      </c>
      <c r="E52" s="163">
        <v>1.0249999999999999</v>
      </c>
      <c r="F52" s="168">
        <v>614</v>
      </c>
    </row>
    <row r="53" spans="1:6" x14ac:dyDescent="0.2">
      <c r="A53" s="169" t="s">
        <v>650</v>
      </c>
      <c r="B53" s="163">
        <v>1.032</v>
      </c>
      <c r="C53" s="163">
        <v>1.0289999999999999</v>
      </c>
      <c r="D53" s="163">
        <v>1.022</v>
      </c>
      <c r="E53" s="163">
        <v>1.0249999999999999</v>
      </c>
      <c r="F53" s="168">
        <v>615</v>
      </c>
    </row>
    <row r="54" spans="1:6" x14ac:dyDescent="0.2">
      <c r="A54" s="169" t="s">
        <v>651</v>
      </c>
      <c r="B54" s="163">
        <v>1.032</v>
      </c>
      <c r="C54" s="163">
        <v>1.0289999999999999</v>
      </c>
      <c r="D54" s="163">
        <v>1.022</v>
      </c>
      <c r="E54" s="163">
        <v>1.0249999999999999</v>
      </c>
      <c r="F54" s="168">
        <v>616</v>
      </c>
    </row>
    <row r="55" spans="1:6" x14ac:dyDescent="0.2">
      <c r="A55" s="169" t="s">
        <v>652</v>
      </c>
      <c r="B55" s="163">
        <v>1.032</v>
      </c>
      <c r="C55" s="163">
        <v>1.0289999999999999</v>
      </c>
      <c r="D55" s="163">
        <v>1.022</v>
      </c>
      <c r="E55" s="163">
        <v>1.0249999999999999</v>
      </c>
      <c r="F55" s="168">
        <v>617</v>
      </c>
    </row>
    <row r="56" spans="1:6" x14ac:dyDescent="0.2">
      <c r="A56" s="169" t="s">
        <v>653</v>
      </c>
      <c r="B56" s="163">
        <v>1.032</v>
      </c>
      <c r="C56" s="163">
        <v>1.0289999999999999</v>
      </c>
      <c r="D56" s="163">
        <v>1.022</v>
      </c>
      <c r="E56" s="163">
        <v>1.0249999999999999</v>
      </c>
      <c r="F56" s="168">
        <v>619</v>
      </c>
    </row>
    <row r="57" spans="1:6" x14ac:dyDescent="0.2">
      <c r="A57" s="169" t="s">
        <v>654</v>
      </c>
      <c r="B57" s="163">
        <v>1.02</v>
      </c>
      <c r="C57" s="163">
        <v>1.02</v>
      </c>
      <c r="D57" s="163">
        <v>1.02</v>
      </c>
      <c r="E57" s="163">
        <v>1.02</v>
      </c>
      <c r="F57" s="168">
        <v>620</v>
      </c>
    </row>
    <row r="58" spans="1:6" x14ac:dyDescent="0.2">
      <c r="A58" s="169" t="s">
        <v>655</v>
      </c>
      <c r="B58" s="163">
        <v>1.032</v>
      </c>
      <c r="C58" s="163">
        <v>1.0289999999999999</v>
      </c>
      <c r="D58" s="163">
        <v>1.022</v>
      </c>
      <c r="E58" s="163">
        <v>1.0249999999999999</v>
      </c>
      <c r="F58" s="168">
        <v>622</v>
      </c>
    </row>
    <row r="59" spans="1:6" x14ac:dyDescent="0.2">
      <c r="A59" s="169" t="s">
        <v>656</v>
      </c>
      <c r="B59" s="163">
        <v>1.032</v>
      </c>
      <c r="C59" s="163">
        <v>1.0289999999999999</v>
      </c>
      <c r="D59" s="163">
        <v>1.022</v>
      </c>
      <c r="E59" s="163">
        <v>1.0249999999999999</v>
      </c>
      <c r="F59" s="168">
        <v>623</v>
      </c>
    </row>
    <row r="60" spans="1:6" x14ac:dyDescent="0.2">
      <c r="A60" s="169" t="s">
        <v>657</v>
      </c>
      <c r="B60" s="163">
        <v>1.032</v>
      </c>
      <c r="C60" s="163">
        <v>1.0289999999999999</v>
      </c>
      <c r="D60" s="163">
        <v>1.022</v>
      </c>
      <c r="E60" s="163">
        <v>1.0249999999999999</v>
      </c>
      <c r="F60" s="168">
        <v>624</v>
      </c>
    </row>
    <row r="61" spans="1:6" x14ac:dyDescent="0.2">
      <c r="A61" s="169" t="s">
        <v>658</v>
      </c>
      <c r="B61" s="163">
        <v>1.012</v>
      </c>
      <c r="C61" s="163">
        <v>1.012</v>
      </c>
      <c r="D61" s="163">
        <v>1.012</v>
      </c>
      <c r="E61" s="163">
        <v>1.012</v>
      </c>
      <c r="F61" s="168">
        <v>625</v>
      </c>
    </row>
    <row r="62" spans="1:6" x14ac:dyDescent="0.2">
      <c r="A62" s="169" t="s">
        <v>659</v>
      </c>
      <c r="B62" s="163">
        <v>1.032</v>
      </c>
      <c r="C62" s="163">
        <v>1.0289999999999999</v>
      </c>
      <c r="D62" s="163">
        <v>1.022</v>
      </c>
      <c r="E62" s="163">
        <v>1.0249999999999999</v>
      </c>
      <c r="F62" s="168">
        <v>626</v>
      </c>
    </row>
    <row r="63" spans="1:6" x14ac:dyDescent="0.2">
      <c r="A63" s="169" t="s">
        <v>660</v>
      </c>
      <c r="B63" s="163">
        <v>1.032</v>
      </c>
      <c r="C63" s="163">
        <v>1.0289999999999999</v>
      </c>
      <c r="D63" s="163">
        <v>1.022</v>
      </c>
      <c r="E63" s="163">
        <v>1.0249999999999999</v>
      </c>
      <c r="F63" s="168">
        <v>627</v>
      </c>
    </row>
    <row r="64" spans="1:6" x14ac:dyDescent="0.2">
      <c r="A64" s="169" t="s">
        <v>661</v>
      </c>
      <c r="B64" s="163">
        <v>1.032</v>
      </c>
      <c r="C64" s="163">
        <v>1.0289999999999999</v>
      </c>
      <c r="D64" s="163">
        <v>1.022</v>
      </c>
      <c r="E64" s="163">
        <v>1.0249999999999999</v>
      </c>
      <c r="F64" s="168">
        <v>628</v>
      </c>
    </row>
    <row r="65" spans="1:6" x14ac:dyDescent="0.2">
      <c r="A65" s="169" t="s">
        <v>662</v>
      </c>
      <c r="B65" s="163">
        <v>1.032</v>
      </c>
      <c r="C65" s="163">
        <v>1.0289999999999999</v>
      </c>
      <c r="D65" s="163">
        <v>1.022</v>
      </c>
      <c r="E65" s="163">
        <v>1.0249999999999999</v>
      </c>
      <c r="F65" s="168">
        <v>629</v>
      </c>
    </row>
    <row r="66" spans="1:6" x14ac:dyDescent="0.2">
      <c r="A66" s="169" t="s">
        <v>663</v>
      </c>
      <c r="B66" s="163">
        <v>1.032</v>
      </c>
      <c r="C66" s="163">
        <v>1.0289999999999999</v>
      </c>
      <c r="D66" s="163">
        <v>1.022</v>
      </c>
      <c r="E66" s="163">
        <v>1.0249999999999999</v>
      </c>
      <c r="F66" s="168">
        <v>632</v>
      </c>
    </row>
    <row r="67" spans="1:6" x14ac:dyDescent="0.2">
      <c r="A67" s="169" t="s">
        <v>664</v>
      </c>
      <c r="B67" s="163">
        <v>1.032</v>
      </c>
      <c r="C67" s="163">
        <v>1.0289999999999999</v>
      </c>
      <c r="D67" s="163">
        <v>1.022</v>
      </c>
      <c r="E67" s="163">
        <v>1.0249999999999999</v>
      </c>
      <c r="F67" s="168">
        <v>633</v>
      </c>
    </row>
    <row r="68" spans="1:6" x14ac:dyDescent="0.2">
      <c r="A68" s="169" t="s">
        <v>665</v>
      </c>
      <c r="B68" s="163">
        <v>1.032</v>
      </c>
      <c r="C68" s="163">
        <v>1.0289999999999999</v>
      </c>
      <c r="D68" s="163">
        <v>1.022</v>
      </c>
      <c r="E68" s="163">
        <v>1.0249999999999999</v>
      </c>
      <c r="F68" s="168">
        <v>634</v>
      </c>
    </row>
    <row r="69" spans="1:6" x14ac:dyDescent="0.2">
      <c r="A69" s="169" t="s">
        <v>666</v>
      </c>
      <c r="B69" s="163">
        <v>1.032</v>
      </c>
      <c r="C69" s="163">
        <v>1.0289999999999999</v>
      </c>
      <c r="D69" s="163">
        <v>1.022</v>
      </c>
      <c r="E69" s="163">
        <v>1.0249999999999999</v>
      </c>
      <c r="F69" s="168">
        <v>635</v>
      </c>
    </row>
    <row r="70" spans="1:6" x14ac:dyDescent="0.2">
      <c r="A70" s="169" t="s">
        <v>667</v>
      </c>
      <c r="B70" s="163">
        <v>1.032</v>
      </c>
      <c r="C70" s="163">
        <v>1.0289999999999999</v>
      </c>
      <c r="D70" s="163">
        <v>1.022</v>
      </c>
      <c r="E70" s="163">
        <v>1.0249999999999999</v>
      </c>
      <c r="F70" s="168">
        <v>636</v>
      </c>
    </row>
    <row r="71" spans="1:6" x14ac:dyDescent="0.2">
      <c r="A71" s="169" t="s">
        <v>668</v>
      </c>
      <c r="B71" s="163">
        <v>1.0129999999999999</v>
      </c>
      <c r="C71" s="163">
        <v>1.0109999999999999</v>
      </c>
      <c r="D71" s="163">
        <v>1.008</v>
      </c>
      <c r="E71" s="163">
        <v>1.0089999999999999</v>
      </c>
      <c r="F71" s="168">
        <v>637</v>
      </c>
    </row>
    <row r="72" spans="1:6" x14ac:dyDescent="0.2">
      <c r="A72" s="169" t="s">
        <v>669</v>
      </c>
      <c r="B72" s="163">
        <v>1.032</v>
      </c>
      <c r="C72" s="163">
        <v>1.0289999999999999</v>
      </c>
      <c r="D72" s="163">
        <v>1.022</v>
      </c>
      <c r="E72" s="163">
        <v>1.0249999999999999</v>
      </c>
      <c r="F72" s="168">
        <v>639</v>
      </c>
    </row>
    <row r="73" spans="1:6" x14ac:dyDescent="0.2">
      <c r="A73" s="169" t="s">
        <v>670</v>
      </c>
      <c r="B73" s="163">
        <v>1.008</v>
      </c>
      <c r="C73" s="163">
        <v>1.008</v>
      </c>
      <c r="D73" s="163">
        <v>1.008</v>
      </c>
      <c r="E73" s="163">
        <v>1.008</v>
      </c>
      <c r="F73" s="168">
        <v>640</v>
      </c>
    </row>
    <row r="74" spans="1:6" x14ac:dyDescent="0.2">
      <c r="A74" s="169" t="s">
        <v>671</v>
      </c>
      <c r="B74" s="163">
        <v>1.032</v>
      </c>
      <c r="C74" s="163">
        <v>1.0289999999999999</v>
      </c>
      <c r="D74" s="163">
        <v>1.022</v>
      </c>
      <c r="E74" s="163">
        <v>1.0249999999999999</v>
      </c>
      <c r="F74" s="168">
        <v>642</v>
      </c>
    </row>
    <row r="75" spans="1:6" x14ac:dyDescent="0.2">
      <c r="A75" s="169" t="s">
        <v>672</v>
      </c>
      <c r="B75" s="163">
        <v>1.032</v>
      </c>
      <c r="C75" s="163">
        <v>1.0289999999999999</v>
      </c>
      <c r="D75" s="163">
        <v>1.022</v>
      </c>
      <c r="E75" s="163">
        <v>1.0249999999999999</v>
      </c>
      <c r="F75" s="168">
        <v>643</v>
      </c>
    </row>
    <row r="76" spans="1:6" x14ac:dyDescent="0.2">
      <c r="A76" s="169" t="s">
        <v>673</v>
      </c>
      <c r="B76" s="163">
        <v>1.032</v>
      </c>
      <c r="C76" s="163">
        <v>1.0289999999999999</v>
      </c>
      <c r="D76" s="163">
        <v>1.022</v>
      </c>
      <c r="E76" s="163">
        <v>1.0249999999999999</v>
      </c>
      <c r="F76" s="168">
        <v>644</v>
      </c>
    </row>
    <row r="77" spans="1:6" x14ac:dyDescent="0.2">
      <c r="A77" s="169" t="s">
        <v>674</v>
      </c>
      <c r="B77" s="163">
        <v>1.032</v>
      </c>
      <c r="C77" s="163">
        <v>1.0289999999999999</v>
      </c>
      <c r="D77" s="163">
        <v>1.022</v>
      </c>
      <c r="E77" s="163">
        <v>1.0249999999999999</v>
      </c>
      <c r="F77" s="168">
        <v>645</v>
      </c>
    </row>
    <row r="78" spans="1:6" x14ac:dyDescent="0.2">
      <c r="A78" s="169" t="s">
        <v>675</v>
      </c>
      <c r="B78" s="163">
        <v>1.032</v>
      </c>
      <c r="C78" s="163">
        <v>1.0289999999999999</v>
      </c>
      <c r="D78" s="163">
        <v>1.022</v>
      </c>
      <c r="E78" s="163">
        <v>1.0249999999999999</v>
      </c>
      <c r="F78" s="168">
        <v>646</v>
      </c>
    </row>
    <row r="79" spans="1:6" x14ac:dyDescent="0.2">
      <c r="A79" s="169" t="s">
        <v>676</v>
      </c>
      <c r="B79" s="163">
        <v>1.032</v>
      </c>
      <c r="C79" s="163">
        <v>1.0289999999999999</v>
      </c>
      <c r="D79" s="163">
        <v>1.022</v>
      </c>
      <c r="E79" s="163">
        <v>1.0249999999999999</v>
      </c>
      <c r="F79" s="168">
        <v>647</v>
      </c>
    </row>
    <row r="80" spans="1:6" x14ac:dyDescent="0.2">
      <c r="A80" s="169" t="s">
        <v>1581</v>
      </c>
      <c r="B80" s="163">
        <v>1.032</v>
      </c>
      <c r="C80" s="163">
        <v>1.0289999999999999</v>
      </c>
      <c r="D80" s="163">
        <v>1.022</v>
      </c>
      <c r="E80" s="163">
        <v>1.0249999999999999</v>
      </c>
      <c r="F80" s="168">
        <v>649</v>
      </c>
    </row>
    <row r="81" spans="1:6" x14ac:dyDescent="0.2">
      <c r="A81" s="169" t="s">
        <v>677</v>
      </c>
      <c r="B81" s="163">
        <v>1.0409999999999999</v>
      </c>
      <c r="C81" s="163">
        <v>1.0409999999999999</v>
      </c>
      <c r="D81" s="163">
        <v>1.0409999999999999</v>
      </c>
      <c r="E81" s="163">
        <v>1.0409999999999999</v>
      </c>
      <c r="F81" s="168">
        <v>650</v>
      </c>
    </row>
    <row r="82" spans="1:6" x14ac:dyDescent="0.2">
      <c r="A82" s="169" t="s">
        <v>678</v>
      </c>
      <c r="B82" s="163">
        <v>1.032</v>
      </c>
      <c r="C82" s="163">
        <v>1.0289999999999999</v>
      </c>
      <c r="D82" s="163">
        <v>1.022</v>
      </c>
      <c r="E82" s="163">
        <v>1.0249999999999999</v>
      </c>
      <c r="F82" s="168">
        <v>652</v>
      </c>
    </row>
    <row r="83" spans="1:6" x14ac:dyDescent="0.2">
      <c r="A83" s="169" t="s">
        <v>679</v>
      </c>
      <c r="B83" s="163">
        <v>1.032</v>
      </c>
      <c r="C83" s="163">
        <v>1.0289999999999999</v>
      </c>
      <c r="D83" s="163">
        <v>1.022</v>
      </c>
      <c r="E83" s="163">
        <v>1.0249999999999999</v>
      </c>
      <c r="F83" s="168">
        <v>653</v>
      </c>
    </row>
    <row r="84" spans="1:6" x14ac:dyDescent="0.2">
      <c r="A84" s="169" t="s">
        <v>680</v>
      </c>
      <c r="B84" s="163">
        <v>1.032</v>
      </c>
      <c r="C84" s="163">
        <v>1.0289999999999999</v>
      </c>
      <c r="D84" s="163">
        <v>1.022</v>
      </c>
      <c r="E84" s="163">
        <v>1.0249999999999999</v>
      </c>
      <c r="F84" s="168">
        <v>654</v>
      </c>
    </row>
    <row r="85" spans="1:6" x14ac:dyDescent="0.2">
      <c r="A85" s="169" t="s">
        <v>681</v>
      </c>
      <c r="B85" s="163">
        <v>1.032</v>
      </c>
      <c r="C85" s="163">
        <v>1.0289999999999999</v>
      </c>
      <c r="D85" s="163">
        <v>1.022</v>
      </c>
      <c r="E85" s="163">
        <v>1.0249999999999999</v>
      </c>
      <c r="F85" s="168">
        <v>655</v>
      </c>
    </row>
    <row r="86" spans="1:6" x14ac:dyDescent="0.2">
      <c r="A86" s="169" t="s">
        <v>682</v>
      </c>
      <c r="B86" s="163">
        <v>1.032</v>
      </c>
      <c r="C86" s="163">
        <v>1.0289999999999999</v>
      </c>
      <c r="D86" s="163">
        <v>1.022</v>
      </c>
      <c r="E86" s="163">
        <v>1.0249999999999999</v>
      </c>
      <c r="F86" s="168">
        <v>656</v>
      </c>
    </row>
    <row r="87" spans="1:6" x14ac:dyDescent="0.2">
      <c r="A87" s="169" t="s">
        <v>683</v>
      </c>
      <c r="B87" s="163">
        <v>1.032</v>
      </c>
      <c r="C87" s="163">
        <v>1.0289999999999999</v>
      </c>
      <c r="D87" s="163">
        <v>1.022</v>
      </c>
      <c r="E87" s="163">
        <v>1.0249999999999999</v>
      </c>
      <c r="F87" s="168">
        <v>657</v>
      </c>
    </row>
    <row r="88" spans="1:6" x14ac:dyDescent="0.2">
      <c r="A88" s="169" t="s">
        <v>684</v>
      </c>
      <c r="B88" s="163">
        <v>1.032</v>
      </c>
      <c r="C88" s="163">
        <v>1.0289999999999999</v>
      </c>
      <c r="D88" s="163">
        <v>1.022</v>
      </c>
      <c r="E88" s="163">
        <v>1.0249999999999999</v>
      </c>
      <c r="F88" s="168">
        <v>658</v>
      </c>
    </row>
    <row r="89" spans="1:6" x14ac:dyDescent="0.2">
      <c r="A89" s="169" t="s">
        <v>685</v>
      </c>
      <c r="B89" s="163">
        <v>1.032</v>
      </c>
      <c r="C89" s="163">
        <v>1.0289999999999999</v>
      </c>
      <c r="D89" s="163">
        <v>1.022</v>
      </c>
      <c r="E89" s="163">
        <v>1.0249999999999999</v>
      </c>
      <c r="F89" s="168">
        <v>659</v>
      </c>
    </row>
    <row r="90" spans="1:6" x14ac:dyDescent="0.2">
      <c r="A90" s="169" t="s">
        <v>686</v>
      </c>
      <c r="B90" s="163">
        <v>1.032</v>
      </c>
      <c r="C90" s="163">
        <v>1.0289999999999999</v>
      </c>
      <c r="D90" s="163">
        <v>1.022</v>
      </c>
      <c r="E90" s="163">
        <v>1.0249999999999999</v>
      </c>
      <c r="F90" s="168">
        <v>662</v>
      </c>
    </row>
    <row r="91" spans="1:6" x14ac:dyDescent="0.2">
      <c r="A91" s="169" t="s">
        <v>687</v>
      </c>
      <c r="B91" s="163">
        <v>1.032</v>
      </c>
      <c r="C91" s="163">
        <v>1.0289999999999999</v>
      </c>
      <c r="D91" s="163">
        <v>1.022</v>
      </c>
      <c r="E91" s="163">
        <v>1.0249999999999999</v>
      </c>
      <c r="F91" s="168">
        <v>663</v>
      </c>
    </row>
    <row r="92" spans="1:6" x14ac:dyDescent="0.2">
      <c r="A92" s="169" t="s">
        <v>688</v>
      </c>
      <c r="B92" s="163">
        <v>1.042</v>
      </c>
      <c r="C92" s="163">
        <v>1.038</v>
      </c>
      <c r="D92" s="163">
        <v>1.03</v>
      </c>
      <c r="E92" s="163">
        <v>1.034</v>
      </c>
      <c r="F92" s="168">
        <v>664</v>
      </c>
    </row>
    <row r="93" spans="1:6" x14ac:dyDescent="0.2">
      <c r="A93" s="169" t="s">
        <v>689</v>
      </c>
      <c r="B93" s="163">
        <v>1.032</v>
      </c>
      <c r="C93" s="163">
        <v>1.0289999999999999</v>
      </c>
      <c r="D93" s="163">
        <v>1.022</v>
      </c>
      <c r="E93" s="163">
        <v>1.0249999999999999</v>
      </c>
      <c r="F93" s="168">
        <v>665</v>
      </c>
    </row>
    <row r="94" spans="1:6" x14ac:dyDescent="0.2">
      <c r="A94" s="169" t="s">
        <v>690</v>
      </c>
      <c r="B94" s="163">
        <v>1.0129999999999999</v>
      </c>
      <c r="C94" s="163">
        <v>1.0109999999999999</v>
      </c>
      <c r="D94" s="163">
        <v>1.008</v>
      </c>
      <c r="E94" s="163">
        <v>1.0089999999999999</v>
      </c>
      <c r="F94" s="168">
        <v>667</v>
      </c>
    </row>
    <row r="95" spans="1:6" x14ac:dyDescent="0.2">
      <c r="A95" s="169" t="s">
        <v>691</v>
      </c>
      <c r="B95" s="163">
        <v>1.042</v>
      </c>
      <c r="C95" s="163">
        <v>1.038</v>
      </c>
      <c r="D95" s="163">
        <v>1.03</v>
      </c>
      <c r="E95" s="163">
        <v>1.034</v>
      </c>
      <c r="F95" s="168">
        <v>669</v>
      </c>
    </row>
    <row r="96" spans="1:6" x14ac:dyDescent="0.2">
      <c r="A96" s="169" t="s">
        <v>692</v>
      </c>
      <c r="B96" s="163">
        <v>1.038</v>
      </c>
      <c r="C96" s="163">
        <v>1.038</v>
      </c>
      <c r="D96" s="163">
        <v>1.038</v>
      </c>
      <c r="E96" s="163">
        <v>1.038</v>
      </c>
      <c r="F96" s="168">
        <v>690</v>
      </c>
    </row>
    <row r="97" spans="1:6" x14ac:dyDescent="0.2">
      <c r="A97" s="169" t="s">
        <v>693</v>
      </c>
      <c r="B97" s="163">
        <v>1.077</v>
      </c>
      <c r="C97" s="163">
        <v>1.077</v>
      </c>
      <c r="D97" s="163">
        <v>1.077</v>
      </c>
      <c r="E97" s="163">
        <v>1.077</v>
      </c>
      <c r="F97" s="168">
        <v>692</v>
      </c>
    </row>
    <row r="98" spans="1:6" x14ac:dyDescent="0.2">
      <c r="A98" s="169" t="s">
        <v>694</v>
      </c>
      <c r="B98" s="163">
        <v>1.0349999999999999</v>
      </c>
      <c r="C98" s="163">
        <v>1.0349999999999999</v>
      </c>
      <c r="D98" s="163">
        <v>1.0309999999999999</v>
      </c>
      <c r="E98" s="163">
        <v>1.0309999999999999</v>
      </c>
      <c r="F98" s="168">
        <v>694</v>
      </c>
    </row>
    <row r="99" spans="1:6" x14ac:dyDescent="0.2">
      <c r="A99" s="169" t="s">
        <v>695</v>
      </c>
      <c r="B99" s="163">
        <v>1.024</v>
      </c>
      <c r="C99" s="163">
        <v>1.024</v>
      </c>
      <c r="D99" s="163">
        <v>1.0249999999999999</v>
      </c>
      <c r="E99" s="163">
        <v>1.0249999999999999</v>
      </c>
      <c r="F99" s="168">
        <v>695</v>
      </c>
    </row>
    <row r="100" spans="1:6" x14ac:dyDescent="0.2">
      <c r="A100" s="169" t="s">
        <v>696</v>
      </c>
      <c r="B100" s="163">
        <v>1.03</v>
      </c>
      <c r="C100" s="163">
        <v>1.0389999999999999</v>
      </c>
      <c r="D100" s="163">
        <v>1.03</v>
      </c>
      <c r="E100" s="163">
        <v>1.0329999999999999</v>
      </c>
      <c r="F100" s="168">
        <v>696</v>
      </c>
    </row>
    <row r="101" spans="1:6" x14ac:dyDescent="0.2">
      <c r="A101" s="169" t="s">
        <v>697</v>
      </c>
      <c r="B101" s="163">
        <v>1.042</v>
      </c>
      <c r="C101" s="163">
        <v>1.038</v>
      </c>
      <c r="D101" s="163">
        <v>1.03</v>
      </c>
      <c r="E101" s="163">
        <v>1.034</v>
      </c>
      <c r="F101" s="168">
        <v>697</v>
      </c>
    </row>
    <row r="102" spans="1:6" x14ac:dyDescent="0.2">
      <c r="A102" s="169" t="s">
        <v>698</v>
      </c>
      <c r="B102" s="163">
        <v>1.042</v>
      </c>
      <c r="C102" s="163">
        <v>1.038</v>
      </c>
      <c r="D102" s="163">
        <v>1.03</v>
      </c>
      <c r="E102" s="163">
        <v>1.034</v>
      </c>
      <c r="F102" s="168">
        <v>698</v>
      </c>
    </row>
    <row r="103" spans="1:6" x14ac:dyDescent="0.2">
      <c r="A103" s="169" t="s">
        <v>699</v>
      </c>
      <c r="B103" s="163">
        <v>1.042</v>
      </c>
      <c r="C103" s="163">
        <v>1.038</v>
      </c>
      <c r="D103" s="163">
        <v>1.03</v>
      </c>
      <c r="E103" s="163">
        <v>1.034</v>
      </c>
      <c r="F103" s="168">
        <v>699</v>
      </c>
    </row>
    <row r="104" spans="1:6" x14ac:dyDescent="0.2">
      <c r="A104" s="169" t="s">
        <v>700</v>
      </c>
      <c r="B104" s="163">
        <v>1.042</v>
      </c>
      <c r="C104" s="163">
        <v>1.038</v>
      </c>
      <c r="D104" s="163">
        <v>1.03</v>
      </c>
      <c r="E104" s="163">
        <v>1.034</v>
      </c>
      <c r="F104" s="168">
        <v>700</v>
      </c>
    </row>
    <row r="105" spans="1:6" x14ac:dyDescent="0.2">
      <c r="A105" s="169" t="s">
        <v>701</v>
      </c>
      <c r="B105" s="163">
        <v>1.042</v>
      </c>
      <c r="C105" s="163">
        <v>1.038</v>
      </c>
      <c r="D105" s="163">
        <v>1.03</v>
      </c>
      <c r="E105" s="163">
        <v>1.034</v>
      </c>
      <c r="F105" s="168">
        <v>701</v>
      </c>
    </row>
    <row r="106" spans="1:6" x14ac:dyDescent="0.2">
      <c r="A106" s="169" t="s">
        <v>702</v>
      </c>
      <c r="B106" s="163">
        <v>1.042</v>
      </c>
      <c r="C106" s="163">
        <v>1.038</v>
      </c>
      <c r="D106" s="163">
        <v>1.03</v>
      </c>
      <c r="E106" s="163">
        <v>1.034</v>
      </c>
      <c r="F106" s="168">
        <v>702</v>
      </c>
    </row>
    <row r="107" spans="1:6" x14ac:dyDescent="0.2">
      <c r="A107" s="169" t="s">
        <v>703</v>
      </c>
      <c r="B107" s="163">
        <v>1.042</v>
      </c>
      <c r="C107" s="163">
        <v>1.038</v>
      </c>
      <c r="D107" s="163">
        <v>1.03</v>
      </c>
      <c r="E107" s="163">
        <v>1.034</v>
      </c>
      <c r="F107" s="168">
        <v>703</v>
      </c>
    </row>
    <row r="108" spans="1:6" x14ac:dyDescent="0.2">
      <c r="A108" s="169" t="s">
        <v>704</v>
      </c>
      <c r="B108" s="163">
        <v>1.042</v>
      </c>
      <c r="C108" s="163">
        <v>1.038</v>
      </c>
      <c r="D108" s="163">
        <v>1.03</v>
      </c>
      <c r="E108" s="163">
        <v>1.034</v>
      </c>
      <c r="F108" s="168">
        <v>704</v>
      </c>
    </row>
    <row r="109" spans="1:6" x14ac:dyDescent="0.2">
      <c r="A109" s="169" t="s">
        <v>705</v>
      </c>
      <c r="B109" s="163">
        <v>1.042</v>
      </c>
      <c r="C109" s="163">
        <v>1.038</v>
      </c>
      <c r="D109" s="163">
        <v>1.03</v>
      </c>
      <c r="E109" s="163">
        <v>1.034</v>
      </c>
      <c r="F109" s="168">
        <v>705</v>
      </c>
    </row>
    <row r="110" spans="1:6" x14ac:dyDescent="0.2">
      <c r="A110" s="169" t="s">
        <v>706</v>
      </c>
      <c r="B110" s="163">
        <v>1.042</v>
      </c>
      <c r="C110" s="163">
        <v>1.038</v>
      </c>
      <c r="D110" s="163">
        <v>1.03</v>
      </c>
      <c r="E110" s="163">
        <v>1.034</v>
      </c>
      <c r="F110" s="168">
        <v>706</v>
      </c>
    </row>
    <row r="111" spans="1:6" x14ac:dyDescent="0.2">
      <c r="A111" s="169" t="s">
        <v>707</v>
      </c>
      <c r="B111" s="163">
        <v>1.042</v>
      </c>
      <c r="C111" s="163">
        <v>1.038</v>
      </c>
      <c r="D111" s="163">
        <v>1.03</v>
      </c>
      <c r="E111" s="163">
        <v>1.034</v>
      </c>
      <c r="F111" s="168">
        <v>707</v>
      </c>
    </row>
    <row r="112" spans="1:6" x14ac:dyDescent="0.2">
      <c r="A112" s="169" t="s">
        <v>708</v>
      </c>
      <c r="B112" s="163">
        <v>1.042</v>
      </c>
      <c r="C112" s="163">
        <v>1.038</v>
      </c>
      <c r="D112" s="163">
        <v>1.03</v>
      </c>
      <c r="E112" s="163">
        <v>1.034</v>
      </c>
      <c r="F112" s="168">
        <v>708</v>
      </c>
    </row>
    <row r="113" spans="1:6" x14ac:dyDescent="0.2">
      <c r="A113" s="169" t="s">
        <v>709</v>
      </c>
      <c r="B113" s="163">
        <v>1.042</v>
      </c>
      <c r="C113" s="163">
        <v>1.038</v>
      </c>
      <c r="D113" s="163">
        <v>1.03</v>
      </c>
      <c r="E113" s="163">
        <v>1.034</v>
      </c>
      <c r="F113" s="168">
        <v>709</v>
      </c>
    </row>
    <row r="114" spans="1:6" x14ac:dyDescent="0.2">
      <c r="A114" s="169" t="s">
        <v>710</v>
      </c>
      <c r="B114" s="163">
        <v>1.042</v>
      </c>
      <c r="C114" s="163">
        <v>1.038</v>
      </c>
      <c r="D114" s="163">
        <v>1.03</v>
      </c>
      <c r="E114" s="163">
        <v>1.034</v>
      </c>
      <c r="F114" s="168">
        <v>712</v>
      </c>
    </row>
    <row r="115" spans="1:6" x14ac:dyDescent="0.2">
      <c r="A115" s="169" t="s">
        <v>711</v>
      </c>
      <c r="B115" s="163">
        <v>1.032</v>
      </c>
      <c r="C115" s="163">
        <v>1.0289999999999999</v>
      </c>
      <c r="D115" s="163">
        <v>1.022</v>
      </c>
      <c r="E115" s="163">
        <v>1.0249999999999999</v>
      </c>
      <c r="F115" s="168">
        <v>713</v>
      </c>
    </row>
    <row r="116" spans="1:6" x14ac:dyDescent="0.2">
      <c r="A116" s="169" t="s">
        <v>712</v>
      </c>
      <c r="B116" s="163">
        <v>1.032</v>
      </c>
      <c r="C116" s="163">
        <v>1.0289999999999999</v>
      </c>
      <c r="D116" s="163">
        <v>1.022</v>
      </c>
      <c r="E116" s="163">
        <v>1.0249999999999999</v>
      </c>
      <c r="F116" s="168">
        <v>714</v>
      </c>
    </row>
    <row r="117" spans="1:6" x14ac:dyDescent="0.2">
      <c r="A117" s="169" t="s">
        <v>713</v>
      </c>
      <c r="B117" s="163">
        <v>1.032</v>
      </c>
      <c r="C117" s="163">
        <v>1.0289999999999999</v>
      </c>
      <c r="D117" s="163">
        <v>1.022</v>
      </c>
      <c r="E117" s="163">
        <v>1.0249999999999999</v>
      </c>
      <c r="F117" s="168">
        <v>715</v>
      </c>
    </row>
    <row r="118" spans="1:6" x14ac:dyDescent="0.2">
      <c r="A118" s="169" t="s">
        <v>714</v>
      </c>
      <c r="B118" s="163">
        <v>1.032</v>
      </c>
      <c r="C118" s="163">
        <v>1.0289999999999999</v>
      </c>
      <c r="D118" s="163">
        <v>1.022</v>
      </c>
      <c r="E118" s="163">
        <v>1.0249999999999999</v>
      </c>
      <c r="F118" s="168">
        <v>716</v>
      </c>
    </row>
    <row r="119" spans="1:6" x14ac:dyDescent="0.2">
      <c r="A119" s="169" t="s">
        <v>715</v>
      </c>
      <c r="B119" s="163">
        <v>1.032</v>
      </c>
      <c r="C119" s="163">
        <v>1.0289999999999999</v>
      </c>
      <c r="D119" s="163">
        <v>1.022</v>
      </c>
      <c r="E119" s="163">
        <v>1.0249999999999999</v>
      </c>
      <c r="F119" s="168">
        <v>717</v>
      </c>
    </row>
    <row r="120" spans="1:6" x14ac:dyDescent="0.2">
      <c r="A120" s="169" t="s">
        <v>716</v>
      </c>
      <c r="B120" s="163">
        <v>1.042</v>
      </c>
      <c r="C120" s="163">
        <v>1.038</v>
      </c>
      <c r="D120" s="163">
        <v>1.03</v>
      </c>
      <c r="E120" s="163">
        <v>1.034</v>
      </c>
      <c r="F120" s="168">
        <v>720</v>
      </c>
    </row>
    <row r="121" spans="1:6" x14ac:dyDescent="0.2">
      <c r="A121" s="169" t="s">
        <v>717</v>
      </c>
      <c r="B121" s="163">
        <v>1.002</v>
      </c>
      <c r="C121" s="163">
        <v>1.0029999999999999</v>
      </c>
      <c r="D121" s="163">
        <v>1.002</v>
      </c>
      <c r="E121" s="163">
        <v>1.0029999999999999</v>
      </c>
      <c r="F121" s="168">
        <v>750</v>
      </c>
    </row>
    <row r="122" spans="1:6" x14ac:dyDescent="0.2">
      <c r="A122" s="169" t="s">
        <v>718</v>
      </c>
      <c r="B122" s="163">
        <v>1.032</v>
      </c>
      <c r="C122" s="163">
        <v>1.0289999999999999</v>
      </c>
      <c r="D122" s="163">
        <v>1.022</v>
      </c>
      <c r="E122" s="163">
        <v>1.0249999999999999</v>
      </c>
      <c r="F122" s="168">
        <v>759</v>
      </c>
    </row>
    <row r="123" spans="1:6" x14ac:dyDescent="0.2">
      <c r="A123" s="169" t="s">
        <v>719</v>
      </c>
      <c r="B123" s="163">
        <v>1.042</v>
      </c>
      <c r="C123" s="163">
        <v>1.038</v>
      </c>
      <c r="D123" s="163">
        <v>1.03</v>
      </c>
      <c r="E123" s="163">
        <v>1.034</v>
      </c>
      <c r="F123" s="168">
        <v>797</v>
      </c>
    </row>
    <row r="124" spans="1:6" x14ac:dyDescent="0.2">
      <c r="A124" s="169" t="s">
        <v>720</v>
      </c>
      <c r="B124" s="163">
        <v>1.042</v>
      </c>
      <c r="C124" s="163">
        <v>1.038</v>
      </c>
      <c r="D124" s="163">
        <v>1.03</v>
      </c>
      <c r="E124" s="163">
        <v>1.034</v>
      </c>
      <c r="F124" s="168">
        <v>798</v>
      </c>
    </row>
    <row r="125" spans="1:6" x14ac:dyDescent="0.2">
      <c r="A125" s="169" t="s">
        <v>721</v>
      </c>
      <c r="B125" s="163">
        <v>1.042</v>
      </c>
      <c r="C125" s="163">
        <v>1.038</v>
      </c>
      <c r="D125" s="163">
        <v>1.03</v>
      </c>
      <c r="E125" s="163">
        <v>1.034</v>
      </c>
      <c r="F125" s="168">
        <v>799</v>
      </c>
    </row>
    <row r="126" spans="1:6" x14ac:dyDescent="0.2">
      <c r="A126" s="169" t="s">
        <v>722</v>
      </c>
      <c r="B126" s="163">
        <v>1.042</v>
      </c>
      <c r="C126" s="163">
        <v>1.038</v>
      </c>
      <c r="D126" s="163">
        <v>1.03</v>
      </c>
      <c r="E126" s="163">
        <v>1.034</v>
      </c>
      <c r="F126" s="168">
        <v>800</v>
      </c>
    </row>
    <row r="127" spans="1:6" x14ac:dyDescent="0.2">
      <c r="A127" s="169" t="s">
        <v>723</v>
      </c>
      <c r="B127" s="163">
        <v>1.016</v>
      </c>
      <c r="C127" s="163">
        <v>1.016</v>
      </c>
      <c r="D127" s="163">
        <v>1.016</v>
      </c>
      <c r="E127" s="163">
        <v>1.016</v>
      </c>
      <c r="F127" s="168">
        <v>805</v>
      </c>
    </row>
    <row r="128" spans="1:6" x14ac:dyDescent="0.2">
      <c r="A128" s="169" t="s">
        <v>724</v>
      </c>
      <c r="B128" s="163">
        <v>1.032</v>
      </c>
      <c r="C128" s="163">
        <v>1.0289999999999999</v>
      </c>
      <c r="D128" s="163">
        <v>1.022</v>
      </c>
      <c r="E128" s="163">
        <v>1.0249999999999999</v>
      </c>
      <c r="F128" s="168">
        <v>810</v>
      </c>
    </row>
    <row r="129" spans="1:6" x14ac:dyDescent="0.2">
      <c r="A129" s="169" t="s">
        <v>725</v>
      </c>
      <c r="B129" s="163">
        <v>1.042</v>
      </c>
      <c r="C129" s="163">
        <v>1.038</v>
      </c>
      <c r="D129" s="163">
        <v>1.03</v>
      </c>
      <c r="E129" s="163">
        <v>1.034</v>
      </c>
      <c r="F129" s="168">
        <v>811</v>
      </c>
    </row>
    <row r="130" spans="1:6" x14ac:dyDescent="0.2">
      <c r="A130" s="169" t="s">
        <v>726</v>
      </c>
      <c r="B130" s="163">
        <v>1.042</v>
      </c>
      <c r="C130" s="163">
        <v>1.038</v>
      </c>
      <c r="D130" s="163">
        <v>1.03</v>
      </c>
      <c r="E130" s="163">
        <v>1.034</v>
      </c>
      <c r="F130" s="168">
        <v>812</v>
      </c>
    </row>
    <row r="131" spans="1:6" x14ac:dyDescent="0.2">
      <c r="A131" s="169" t="s">
        <v>727</v>
      </c>
      <c r="B131" s="163">
        <v>1.032</v>
      </c>
      <c r="C131" s="163">
        <v>1.0289999999999999</v>
      </c>
      <c r="D131" s="163">
        <v>1.022</v>
      </c>
      <c r="E131" s="163">
        <v>1.0249999999999999</v>
      </c>
      <c r="F131" s="168">
        <v>815</v>
      </c>
    </row>
    <row r="132" spans="1:6" x14ac:dyDescent="0.2">
      <c r="A132" s="169" t="s">
        <v>728</v>
      </c>
      <c r="B132" s="163">
        <v>1.032</v>
      </c>
      <c r="C132" s="163">
        <v>1.0289999999999999</v>
      </c>
      <c r="D132" s="163">
        <v>1.022</v>
      </c>
      <c r="E132" s="163">
        <v>1.0249999999999999</v>
      </c>
      <c r="F132" s="168">
        <v>816</v>
      </c>
    </row>
    <row r="133" spans="1:6" x14ac:dyDescent="0.2">
      <c r="A133" s="169" t="s">
        <v>729</v>
      </c>
      <c r="B133" s="163">
        <v>1.032</v>
      </c>
      <c r="C133" s="163">
        <v>1.0289999999999999</v>
      </c>
      <c r="D133" s="163">
        <v>1.022</v>
      </c>
      <c r="E133" s="163">
        <v>1.0249999999999999</v>
      </c>
      <c r="F133" s="168">
        <v>817</v>
      </c>
    </row>
    <row r="134" spans="1:6" x14ac:dyDescent="0.2">
      <c r="A134" s="169" t="s">
        <v>730</v>
      </c>
      <c r="B134" s="163">
        <v>1.032</v>
      </c>
      <c r="C134" s="163">
        <v>1.0289999999999999</v>
      </c>
      <c r="D134" s="163">
        <v>1.022</v>
      </c>
      <c r="E134" s="163">
        <v>1.0249999999999999</v>
      </c>
      <c r="F134" s="168">
        <v>818</v>
      </c>
    </row>
    <row r="135" spans="1:6" x14ac:dyDescent="0.2">
      <c r="A135" s="169" t="s">
        <v>731</v>
      </c>
      <c r="B135" s="163">
        <v>1.032</v>
      </c>
      <c r="C135" s="163">
        <v>1.0289999999999999</v>
      </c>
      <c r="D135" s="163">
        <v>1.022</v>
      </c>
      <c r="E135" s="163">
        <v>1.0249999999999999</v>
      </c>
      <c r="F135" s="168">
        <v>819</v>
      </c>
    </row>
    <row r="136" spans="1:6" x14ac:dyDescent="0.2">
      <c r="A136" s="169" t="s">
        <v>732</v>
      </c>
      <c r="B136" s="163">
        <v>1.032</v>
      </c>
      <c r="C136" s="163">
        <v>1.0289999999999999</v>
      </c>
      <c r="D136" s="163">
        <v>1.022</v>
      </c>
      <c r="E136" s="163">
        <v>1.0249999999999999</v>
      </c>
      <c r="F136" s="168">
        <v>820</v>
      </c>
    </row>
    <row r="137" spans="1:6" x14ac:dyDescent="0.2">
      <c r="A137" s="169" t="s">
        <v>733</v>
      </c>
      <c r="B137" s="163">
        <v>1.032</v>
      </c>
      <c r="C137" s="163">
        <v>1.0289999999999999</v>
      </c>
      <c r="D137" s="163">
        <v>1.022</v>
      </c>
      <c r="E137" s="163">
        <v>1.0249999999999999</v>
      </c>
      <c r="F137" s="168">
        <v>821</v>
      </c>
    </row>
    <row r="138" spans="1:6" x14ac:dyDescent="0.2">
      <c r="A138" s="169" t="s">
        <v>734</v>
      </c>
      <c r="B138" s="163">
        <v>1.032</v>
      </c>
      <c r="C138" s="163">
        <v>1.0289999999999999</v>
      </c>
      <c r="D138" s="163">
        <v>1.022</v>
      </c>
      <c r="E138" s="163">
        <v>1.0249999999999999</v>
      </c>
      <c r="F138" s="168">
        <v>822</v>
      </c>
    </row>
    <row r="139" spans="1:6" x14ac:dyDescent="0.2">
      <c r="A139" s="169" t="s">
        <v>735</v>
      </c>
      <c r="B139" s="163">
        <v>1.032</v>
      </c>
      <c r="C139" s="163">
        <v>1.0289999999999999</v>
      </c>
      <c r="D139" s="163">
        <v>1.022</v>
      </c>
      <c r="E139" s="163">
        <v>1.0249999999999999</v>
      </c>
      <c r="F139" s="168">
        <v>823</v>
      </c>
    </row>
    <row r="140" spans="1:6" x14ac:dyDescent="0.2">
      <c r="A140" s="169" t="s">
        <v>736</v>
      </c>
      <c r="B140" s="163">
        <v>1.032</v>
      </c>
      <c r="C140" s="163">
        <v>1.0289999999999999</v>
      </c>
      <c r="D140" s="163">
        <v>1.022</v>
      </c>
      <c r="E140" s="163">
        <v>1.0249999999999999</v>
      </c>
      <c r="F140" s="168">
        <v>824</v>
      </c>
    </row>
    <row r="141" spans="1:6" x14ac:dyDescent="0.2">
      <c r="A141" s="169" t="s">
        <v>737</v>
      </c>
      <c r="B141" s="163">
        <v>1.032</v>
      </c>
      <c r="C141" s="163">
        <v>1.0289999999999999</v>
      </c>
      <c r="D141" s="163">
        <v>1.022</v>
      </c>
      <c r="E141" s="163">
        <v>1.0249999999999999</v>
      </c>
      <c r="F141" s="168">
        <v>825</v>
      </c>
    </row>
    <row r="142" spans="1:6" x14ac:dyDescent="0.2">
      <c r="A142" s="169" t="s">
        <v>738</v>
      </c>
      <c r="B142" s="163">
        <v>1.032</v>
      </c>
      <c r="C142" s="163">
        <v>1.0289999999999999</v>
      </c>
      <c r="D142" s="163">
        <v>1.022</v>
      </c>
      <c r="E142" s="163">
        <v>1.0249999999999999</v>
      </c>
      <c r="F142" s="168">
        <v>826</v>
      </c>
    </row>
    <row r="143" spans="1:6" x14ac:dyDescent="0.2">
      <c r="A143" s="169" t="s">
        <v>739</v>
      </c>
      <c r="B143" s="163">
        <v>1.032</v>
      </c>
      <c r="C143" s="163">
        <v>1.0289999999999999</v>
      </c>
      <c r="D143" s="163">
        <v>1.022</v>
      </c>
      <c r="E143" s="163">
        <v>1.0249999999999999</v>
      </c>
      <c r="F143" s="168">
        <v>827</v>
      </c>
    </row>
    <row r="144" spans="1:6" x14ac:dyDescent="0.2">
      <c r="A144" s="169" t="s">
        <v>740</v>
      </c>
      <c r="B144" s="163">
        <v>1.032</v>
      </c>
      <c r="C144" s="163">
        <v>1.0289999999999999</v>
      </c>
      <c r="D144" s="163">
        <v>1.022</v>
      </c>
      <c r="E144" s="163">
        <v>1.0249999999999999</v>
      </c>
      <c r="F144" s="168">
        <v>828</v>
      </c>
    </row>
    <row r="145" spans="1:6" x14ac:dyDescent="0.2">
      <c r="A145" s="169" t="s">
        <v>741</v>
      </c>
      <c r="B145" s="163">
        <v>1.032</v>
      </c>
      <c r="C145" s="163">
        <v>1.0289999999999999</v>
      </c>
      <c r="D145" s="163">
        <v>1.022</v>
      </c>
      <c r="E145" s="163">
        <v>1.0249999999999999</v>
      </c>
      <c r="F145" s="168">
        <v>829</v>
      </c>
    </row>
    <row r="146" spans="1:6" x14ac:dyDescent="0.2">
      <c r="A146" s="169" t="s">
        <v>742</v>
      </c>
      <c r="B146" s="163">
        <v>1.032</v>
      </c>
      <c r="C146" s="163">
        <v>1.0289999999999999</v>
      </c>
      <c r="D146" s="163">
        <v>1.022</v>
      </c>
      <c r="E146" s="163">
        <v>1.0249999999999999</v>
      </c>
      <c r="F146" s="168">
        <v>830</v>
      </c>
    </row>
    <row r="147" spans="1:6" x14ac:dyDescent="0.2">
      <c r="A147" s="169" t="s">
        <v>743</v>
      </c>
      <c r="B147" s="163">
        <v>1.032</v>
      </c>
      <c r="C147" s="163">
        <v>1.0289999999999999</v>
      </c>
      <c r="D147" s="163">
        <v>1.022</v>
      </c>
      <c r="E147" s="163">
        <v>1.0249999999999999</v>
      </c>
      <c r="F147" s="168">
        <v>831</v>
      </c>
    </row>
    <row r="148" spans="1:6" x14ac:dyDescent="0.2">
      <c r="A148" s="169" t="s">
        <v>744</v>
      </c>
      <c r="B148" s="163">
        <v>1.032</v>
      </c>
      <c r="C148" s="163">
        <v>1.0289999999999999</v>
      </c>
      <c r="D148" s="163">
        <v>1.022</v>
      </c>
      <c r="E148" s="163">
        <v>1.0249999999999999</v>
      </c>
      <c r="F148" s="168">
        <v>832</v>
      </c>
    </row>
    <row r="149" spans="1:6" x14ac:dyDescent="0.2">
      <c r="A149" s="169" t="s">
        <v>745</v>
      </c>
      <c r="B149" s="163">
        <v>1.032</v>
      </c>
      <c r="C149" s="163">
        <v>1.0289999999999999</v>
      </c>
      <c r="D149" s="163">
        <v>1.022</v>
      </c>
      <c r="E149" s="163">
        <v>1.0249999999999999</v>
      </c>
      <c r="F149" s="168">
        <v>833</v>
      </c>
    </row>
    <row r="150" spans="1:6" x14ac:dyDescent="0.2">
      <c r="A150" s="169" t="s">
        <v>746</v>
      </c>
      <c r="B150" s="163">
        <v>1.032</v>
      </c>
      <c r="C150" s="163">
        <v>1.0289999999999999</v>
      </c>
      <c r="D150" s="163">
        <v>1.022</v>
      </c>
      <c r="E150" s="163">
        <v>1.0249999999999999</v>
      </c>
      <c r="F150" s="168">
        <v>834</v>
      </c>
    </row>
    <row r="151" spans="1:6" x14ac:dyDescent="0.2">
      <c r="A151" s="169" t="s">
        <v>747</v>
      </c>
      <c r="B151" s="163">
        <v>1.032</v>
      </c>
      <c r="C151" s="163">
        <v>1.0289999999999999</v>
      </c>
      <c r="D151" s="163">
        <v>1.022</v>
      </c>
      <c r="E151" s="163">
        <v>1.0249999999999999</v>
      </c>
      <c r="F151" s="168">
        <v>835</v>
      </c>
    </row>
    <row r="152" spans="1:6" x14ac:dyDescent="0.2">
      <c r="A152" s="169" t="s">
        <v>748</v>
      </c>
      <c r="B152" s="163">
        <v>1.032</v>
      </c>
      <c r="C152" s="163">
        <v>1.0289999999999999</v>
      </c>
      <c r="D152" s="163">
        <v>1.022</v>
      </c>
      <c r="E152" s="163">
        <v>1.0249999999999999</v>
      </c>
      <c r="F152" s="168">
        <v>836</v>
      </c>
    </row>
    <row r="153" spans="1:6" x14ac:dyDescent="0.2">
      <c r="A153" s="169" t="s">
        <v>749</v>
      </c>
      <c r="B153" s="163">
        <v>1.032</v>
      </c>
      <c r="C153" s="163">
        <v>1.0289999999999999</v>
      </c>
      <c r="D153" s="163">
        <v>1.022</v>
      </c>
      <c r="E153" s="163">
        <v>1.0249999999999999</v>
      </c>
      <c r="F153" s="168">
        <v>837</v>
      </c>
    </row>
    <row r="154" spans="1:6" x14ac:dyDescent="0.2">
      <c r="A154" s="169" t="s">
        <v>750</v>
      </c>
      <c r="B154" s="163">
        <v>1.032</v>
      </c>
      <c r="C154" s="163">
        <v>1.0289999999999999</v>
      </c>
      <c r="D154" s="163">
        <v>1.022</v>
      </c>
      <c r="E154" s="163">
        <v>1.0249999999999999</v>
      </c>
      <c r="F154" s="168">
        <v>838</v>
      </c>
    </row>
    <row r="155" spans="1:6" x14ac:dyDescent="0.2">
      <c r="A155" s="169" t="s">
        <v>751</v>
      </c>
      <c r="B155" s="163">
        <v>1.032</v>
      </c>
      <c r="C155" s="163">
        <v>1.0289999999999999</v>
      </c>
      <c r="D155" s="163">
        <v>1.022</v>
      </c>
      <c r="E155" s="163">
        <v>1.0249999999999999</v>
      </c>
      <c r="F155" s="168">
        <v>839</v>
      </c>
    </row>
    <row r="156" spans="1:6" x14ac:dyDescent="0.2">
      <c r="A156" s="169" t="s">
        <v>752</v>
      </c>
      <c r="B156" s="163">
        <v>1.032</v>
      </c>
      <c r="C156" s="163">
        <v>1.0289999999999999</v>
      </c>
      <c r="D156" s="163">
        <v>1.022</v>
      </c>
      <c r="E156" s="163">
        <v>1.0249999999999999</v>
      </c>
      <c r="F156" s="168">
        <v>840</v>
      </c>
    </row>
    <row r="157" spans="1:6" x14ac:dyDescent="0.2">
      <c r="A157" s="169" t="s">
        <v>753</v>
      </c>
      <c r="B157" s="163">
        <v>1.032</v>
      </c>
      <c r="C157" s="163">
        <v>1.0289999999999999</v>
      </c>
      <c r="D157" s="163">
        <v>1.022</v>
      </c>
      <c r="E157" s="163">
        <v>1.0249999999999999</v>
      </c>
      <c r="F157" s="168">
        <v>841</v>
      </c>
    </row>
    <row r="158" spans="1:6" x14ac:dyDescent="0.2">
      <c r="A158" s="169" t="s">
        <v>754</v>
      </c>
      <c r="B158" s="163">
        <v>1.032</v>
      </c>
      <c r="C158" s="163">
        <v>1.0289999999999999</v>
      </c>
      <c r="D158" s="163">
        <v>1.022</v>
      </c>
      <c r="E158" s="163">
        <v>1.0249999999999999</v>
      </c>
      <c r="F158" s="168">
        <v>842</v>
      </c>
    </row>
    <row r="159" spans="1:6" x14ac:dyDescent="0.2">
      <c r="A159" s="169" t="s">
        <v>755</v>
      </c>
      <c r="B159" s="163">
        <v>1.032</v>
      </c>
      <c r="C159" s="163">
        <v>1.0289999999999999</v>
      </c>
      <c r="D159" s="163">
        <v>1.022</v>
      </c>
      <c r="E159" s="163">
        <v>1.0249999999999999</v>
      </c>
      <c r="F159" s="168">
        <v>843</v>
      </c>
    </row>
    <row r="160" spans="1:6" x14ac:dyDescent="0.2">
      <c r="A160" s="169" t="s">
        <v>756</v>
      </c>
      <c r="B160" s="163">
        <v>1.032</v>
      </c>
      <c r="C160" s="163">
        <v>1.0289999999999999</v>
      </c>
      <c r="D160" s="163">
        <v>1.022</v>
      </c>
      <c r="E160" s="163">
        <v>1.0249999999999999</v>
      </c>
      <c r="F160" s="168">
        <v>844</v>
      </c>
    </row>
    <row r="161" spans="1:6" x14ac:dyDescent="0.2">
      <c r="A161" s="169" t="s">
        <v>757</v>
      </c>
      <c r="B161" s="163">
        <v>1.032</v>
      </c>
      <c r="C161" s="163">
        <v>1.0289999999999999</v>
      </c>
      <c r="D161" s="163">
        <v>1.022</v>
      </c>
      <c r="E161" s="163">
        <v>1.0249999999999999</v>
      </c>
      <c r="F161" s="168">
        <v>845</v>
      </c>
    </row>
    <row r="162" spans="1:6" x14ac:dyDescent="0.2">
      <c r="A162" s="169" t="s">
        <v>758</v>
      </c>
      <c r="B162" s="163">
        <v>1.032</v>
      </c>
      <c r="C162" s="163">
        <v>1.0289999999999999</v>
      </c>
      <c r="D162" s="163">
        <v>1.022</v>
      </c>
      <c r="E162" s="163">
        <v>1.0249999999999999</v>
      </c>
      <c r="F162" s="168">
        <v>846</v>
      </c>
    </row>
    <row r="163" spans="1:6" x14ac:dyDescent="0.2">
      <c r="A163" s="169" t="s">
        <v>759</v>
      </c>
      <c r="B163" s="163">
        <v>1.032</v>
      </c>
      <c r="C163" s="163">
        <v>1.0289999999999999</v>
      </c>
      <c r="D163" s="163">
        <v>1.022</v>
      </c>
      <c r="E163" s="163">
        <v>1.0249999999999999</v>
      </c>
      <c r="F163" s="168">
        <v>847</v>
      </c>
    </row>
    <row r="164" spans="1:6" x14ac:dyDescent="0.2">
      <c r="A164" s="169" t="s">
        <v>760</v>
      </c>
      <c r="B164" s="163">
        <v>1.032</v>
      </c>
      <c r="C164" s="163">
        <v>1.0289999999999999</v>
      </c>
      <c r="D164" s="163">
        <v>1.022</v>
      </c>
      <c r="E164" s="163">
        <v>1.0249999999999999</v>
      </c>
      <c r="F164" s="168">
        <v>848</v>
      </c>
    </row>
    <row r="165" spans="1:6" x14ac:dyDescent="0.2">
      <c r="A165" s="169" t="s">
        <v>761</v>
      </c>
      <c r="B165" s="163">
        <v>1.032</v>
      </c>
      <c r="C165" s="163">
        <v>1.0289999999999999</v>
      </c>
      <c r="D165" s="163">
        <v>1.022</v>
      </c>
      <c r="E165" s="163">
        <v>1.0249999999999999</v>
      </c>
      <c r="F165" s="168">
        <v>849</v>
      </c>
    </row>
    <row r="166" spans="1:6" x14ac:dyDescent="0.2">
      <c r="A166" s="169" t="s">
        <v>762</v>
      </c>
      <c r="B166" s="163">
        <v>1.032</v>
      </c>
      <c r="C166" s="163">
        <v>1.0289999999999999</v>
      </c>
      <c r="D166" s="163">
        <v>1.022</v>
      </c>
      <c r="E166" s="163">
        <v>1.0249999999999999</v>
      </c>
      <c r="F166" s="168">
        <v>850</v>
      </c>
    </row>
    <row r="167" spans="1:6" x14ac:dyDescent="0.2">
      <c r="A167" s="169" t="s">
        <v>763</v>
      </c>
      <c r="B167" s="163">
        <v>1.032</v>
      </c>
      <c r="C167" s="163">
        <v>1.0289999999999999</v>
      </c>
      <c r="D167" s="163">
        <v>1.022</v>
      </c>
      <c r="E167" s="163">
        <v>1.0249999999999999</v>
      </c>
      <c r="F167" s="168">
        <v>851</v>
      </c>
    </row>
    <row r="168" spans="1:6" x14ac:dyDescent="0.2">
      <c r="A168" s="169" t="s">
        <v>764</v>
      </c>
      <c r="B168" s="163">
        <v>1.032</v>
      </c>
      <c r="C168" s="163">
        <v>1.0289999999999999</v>
      </c>
      <c r="D168" s="163">
        <v>1.022</v>
      </c>
      <c r="E168" s="163">
        <v>1.0249999999999999</v>
      </c>
      <c r="F168" s="168">
        <v>852</v>
      </c>
    </row>
    <row r="169" spans="1:6" x14ac:dyDescent="0.2">
      <c r="A169" s="169" t="s">
        <v>765</v>
      </c>
      <c r="B169" s="163">
        <v>1.032</v>
      </c>
      <c r="C169" s="163">
        <v>1.0289999999999999</v>
      </c>
      <c r="D169" s="163">
        <v>1.022</v>
      </c>
      <c r="E169" s="163">
        <v>1.0249999999999999</v>
      </c>
      <c r="F169" s="168">
        <v>853</v>
      </c>
    </row>
    <row r="170" spans="1:6" x14ac:dyDescent="0.2">
      <c r="A170" s="169" t="s">
        <v>766</v>
      </c>
      <c r="B170" s="163">
        <v>1.032</v>
      </c>
      <c r="C170" s="163">
        <v>1.0289999999999999</v>
      </c>
      <c r="D170" s="163">
        <v>1.022</v>
      </c>
      <c r="E170" s="163">
        <v>1.0249999999999999</v>
      </c>
      <c r="F170" s="168">
        <v>854</v>
      </c>
    </row>
    <row r="171" spans="1:6" x14ac:dyDescent="0.2">
      <c r="A171" s="169" t="s">
        <v>767</v>
      </c>
      <c r="B171" s="163">
        <v>1.032</v>
      </c>
      <c r="C171" s="163">
        <v>1.0289999999999999</v>
      </c>
      <c r="D171" s="163">
        <v>1.022</v>
      </c>
      <c r="E171" s="163">
        <v>1.0249999999999999</v>
      </c>
      <c r="F171" s="168">
        <v>855</v>
      </c>
    </row>
    <row r="172" spans="1:6" x14ac:dyDescent="0.2">
      <c r="A172" s="169" t="s">
        <v>768</v>
      </c>
      <c r="B172" s="163">
        <v>1.032</v>
      </c>
      <c r="C172" s="163">
        <v>1.0289999999999999</v>
      </c>
      <c r="D172" s="163">
        <v>1.022</v>
      </c>
      <c r="E172" s="163">
        <v>1.0249999999999999</v>
      </c>
      <c r="F172" s="168">
        <v>856</v>
      </c>
    </row>
    <row r="173" spans="1:6" x14ac:dyDescent="0.2">
      <c r="A173" s="169" t="s">
        <v>769</v>
      </c>
      <c r="B173" s="163">
        <v>1.032</v>
      </c>
      <c r="C173" s="163">
        <v>1.0289999999999999</v>
      </c>
      <c r="D173" s="163">
        <v>1.022</v>
      </c>
      <c r="E173" s="163">
        <v>1.0249999999999999</v>
      </c>
      <c r="F173" s="168">
        <v>857</v>
      </c>
    </row>
    <row r="174" spans="1:6" x14ac:dyDescent="0.2">
      <c r="A174" s="169" t="s">
        <v>770</v>
      </c>
      <c r="B174" s="163">
        <v>1.032</v>
      </c>
      <c r="C174" s="163">
        <v>1.0289999999999999</v>
      </c>
      <c r="D174" s="163">
        <v>1.022</v>
      </c>
      <c r="E174" s="163">
        <v>1.0249999999999999</v>
      </c>
      <c r="F174" s="168">
        <v>858</v>
      </c>
    </row>
    <row r="175" spans="1:6" x14ac:dyDescent="0.2">
      <c r="A175" s="169" t="s">
        <v>771</v>
      </c>
      <c r="B175" s="163">
        <v>1.032</v>
      </c>
      <c r="C175" s="163">
        <v>1.0289999999999999</v>
      </c>
      <c r="D175" s="163">
        <v>1.022</v>
      </c>
      <c r="E175" s="163">
        <v>1.0249999999999999</v>
      </c>
      <c r="F175" s="168">
        <v>859</v>
      </c>
    </row>
    <row r="176" spans="1:6" x14ac:dyDescent="0.2">
      <c r="A176" s="169" t="s">
        <v>772</v>
      </c>
      <c r="B176" s="163">
        <v>1.032</v>
      </c>
      <c r="C176" s="163">
        <v>1.0289999999999999</v>
      </c>
      <c r="D176" s="163">
        <v>1.022</v>
      </c>
      <c r="E176" s="163">
        <v>1.0249999999999999</v>
      </c>
      <c r="F176" s="168">
        <v>860</v>
      </c>
    </row>
    <row r="177" spans="1:6" x14ac:dyDescent="0.2">
      <c r="A177" s="169" t="s">
        <v>773</v>
      </c>
      <c r="B177" s="163">
        <v>1.032</v>
      </c>
      <c r="C177" s="163">
        <v>1.0289999999999999</v>
      </c>
      <c r="D177" s="163">
        <v>1.022</v>
      </c>
      <c r="E177" s="163">
        <v>1.0249999999999999</v>
      </c>
      <c r="F177" s="168">
        <v>861</v>
      </c>
    </row>
    <row r="178" spans="1:6" x14ac:dyDescent="0.2">
      <c r="A178" s="169" t="s">
        <v>774</v>
      </c>
      <c r="B178" s="163">
        <v>1.032</v>
      </c>
      <c r="C178" s="163">
        <v>1.0289999999999999</v>
      </c>
      <c r="D178" s="163">
        <v>1.022</v>
      </c>
      <c r="E178" s="163">
        <v>1.0249999999999999</v>
      </c>
      <c r="F178" s="168">
        <v>862</v>
      </c>
    </row>
    <row r="179" spans="1:6" x14ac:dyDescent="0.2">
      <c r="A179" s="169" t="s">
        <v>775</v>
      </c>
      <c r="B179" s="163">
        <v>1.032</v>
      </c>
      <c r="C179" s="163">
        <v>1.0289999999999999</v>
      </c>
      <c r="D179" s="163">
        <v>1.022</v>
      </c>
      <c r="E179" s="163">
        <v>1.0249999999999999</v>
      </c>
      <c r="F179" s="168">
        <v>863</v>
      </c>
    </row>
    <row r="180" spans="1:6" x14ac:dyDescent="0.2">
      <c r="A180" s="169" t="s">
        <v>776</v>
      </c>
      <c r="B180" s="163">
        <v>1.032</v>
      </c>
      <c r="C180" s="163">
        <v>1.0289999999999999</v>
      </c>
      <c r="D180" s="163">
        <v>1.022</v>
      </c>
      <c r="E180" s="163">
        <v>1.0249999999999999</v>
      </c>
      <c r="F180" s="168">
        <v>864</v>
      </c>
    </row>
    <row r="181" spans="1:6" x14ac:dyDescent="0.2">
      <c r="A181" s="169" t="s">
        <v>777</v>
      </c>
      <c r="B181" s="163">
        <v>1.032</v>
      </c>
      <c r="C181" s="163">
        <v>1.0289999999999999</v>
      </c>
      <c r="D181" s="163">
        <v>1.022</v>
      </c>
      <c r="E181" s="163">
        <v>1.0249999999999999</v>
      </c>
      <c r="F181" s="168">
        <v>865</v>
      </c>
    </row>
    <row r="182" spans="1:6" x14ac:dyDescent="0.2">
      <c r="A182" s="169" t="s">
        <v>778</v>
      </c>
      <c r="B182" s="163">
        <v>1.032</v>
      </c>
      <c r="C182" s="163">
        <v>1.0289999999999999</v>
      </c>
      <c r="D182" s="163">
        <v>1.022</v>
      </c>
      <c r="E182" s="163">
        <v>1.0249999999999999</v>
      </c>
      <c r="F182" s="168">
        <v>866</v>
      </c>
    </row>
    <row r="183" spans="1:6" x14ac:dyDescent="0.2">
      <c r="A183" s="169" t="s">
        <v>779</v>
      </c>
      <c r="B183" s="163">
        <v>1.032</v>
      </c>
      <c r="C183" s="163">
        <v>1.0289999999999999</v>
      </c>
      <c r="D183" s="163">
        <v>1.022</v>
      </c>
      <c r="E183" s="163">
        <v>1.0249999999999999</v>
      </c>
      <c r="F183" s="168">
        <v>867</v>
      </c>
    </row>
    <row r="184" spans="1:6" x14ac:dyDescent="0.2">
      <c r="A184" s="169" t="s">
        <v>780</v>
      </c>
      <c r="B184" s="163">
        <v>1.032</v>
      </c>
      <c r="C184" s="163">
        <v>1.0289999999999999</v>
      </c>
      <c r="D184" s="163">
        <v>1.022</v>
      </c>
      <c r="E184" s="163">
        <v>1.0249999999999999</v>
      </c>
      <c r="F184" s="168">
        <v>868</v>
      </c>
    </row>
    <row r="185" spans="1:6" x14ac:dyDescent="0.2">
      <c r="A185" s="169" t="s">
        <v>781</v>
      </c>
      <c r="B185" s="163">
        <v>1.032</v>
      </c>
      <c r="C185" s="163">
        <v>1.0289999999999999</v>
      </c>
      <c r="D185" s="163">
        <v>1.022</v>
      </c>
      <c r="E185" s="163">
        <v>1.0249999999999999</v>
      </c>
      <c r="F185" s="168">
        <v>869</v>
      </c>
    </row>
    <row r="186" spans="1:6" x14ac:dyDescent="0.2">
      <c r="A186" s="169" t="s">
        <v>782</v>
      </c>
      <c r="B186" s="163">
        <v>1.032</v>
      </c>
      <c r="C186" s="163">
        <v>1.0289999999999999</v>
      </c>
      <c r="D186" s="163">
        <v>1.022</v>
      </c>
      <c r="E186" s="163">
        <v>1.0249999999999999</v>
      </c>
      <c r="F186" s="168">
        <v>870</v>
      </c>
    </row>
    <row r="187" spans="1:6" x14ac:dyDescent="0.2">
      <c r="A187" s="169" t="s">
        <v>783</v>
      </c>
      <c r="B187" s="163">
        <v>1.032</v>
      </c>
      <c r="C187" s="163">
        <v>1.0289999999999999</v>
      </c>
      <c r="D187" s="163">
        <v>1.022</v>
      </c>
      <c r="E187" s="163">
        <v>1.0249999999999999</v>
      </c>
      <c r="F187" s="168">
        <v>871</v>
      </c>
    </row>
    <row r="188" spans="1:6" x14ac:dyDescent="0.2">
      <c r="A188" s="169" t="s">
        <v>784</v>
      </c>
      <c r="B188" s="163">
        <v>1.032</v>
      </c>
      <c r="C188" s="163">
        <v>1.0289999999999999</v>
      </c>
      <c r="D188" s="163">
        <v>1.022</v>
      </c>
      <c r="E188" s="163">
        <v>1.0249999999999999</v>
      </c>
      <c r="F188" s="168">
        <v>872</v>
      </c>
    </row>
    <row r="189" spans="1:6" x14ac:dyDescent="0.2">
      <c r="A189" s="169" t="s">
        <v>785</v>
      </c>
      <c r="B189" s="163">
        <v>1.032</v>
      </c>
      <c r="C189" s="163">
        <v>1.0289999999999999</v>
      </c>
      <c r="D189" s="163">
        <v>1.022</v>
      </c>
      <c r="E189" s="163">
        <v>1.0249999999999999</v>
      </c>
      <c r="F189" s="168">
        <v>873</v>
      </c>
    </row>
    <row r="190" spans="1:6" x14ac:dyDescent="0.2">
      <c r="A190" s="169" t="s">
        <v>786</v>
      </c>
      <c r="B190" s="163">
        <v>1.032</v>
      </c>
      <c r="C190" s="163">
        <v>1.0289999999999999</v>
      </c>
      <c r="D190" s="163">
        <v>1.022</v>
      </c>
      <c r="E190" s="163">
        <v>1.0249999999999999</v>
      </c>
      <c r="F190" s="168">
        <v>874</v>
      </c>
    </row>
    <row r="191" spans="1:6" x14ac:dyDescent="0.2">
      <c r="A191" s="169" t="s">
        <v>787</v>
      </c>
      <c r="B191" s="163">
        <v>1.032</v>
      </c>
      <c r="C191" s="163">
        <v>1.0289999999999999</v>
      </c>
      <c r="D191" s="163">
        <v>1.022</v>
      </c>
      <c r="E191" s="163">
        <v>1.0249999999999999</v>
      </c>
      <c r="F191" s="168">
        <v>875</v>
      </c>
    </row>
    <row r="192" spans="1:6" x14ac:dyDescent="0.2">
      <c r="A192" s="169" t="s">
        <v>788</v>
      </c>
      <c r="B192" s="163">
        <v>1.087</v>
      </c>
      <c r="C192" s="163">
        <v>1.08</v>
      </c>
      <c r="D192" s="163">
        <v>1.071</v>
      </c>
      <c r="E192" s="163">
        <v>1.0740000000000001</v>
      </c>
      <c r="F192" s="168">
        <v>7049</v>
      </c>
    </row>
    <row r="193" spans="1:6" x14ac:dyDescent="0.2">
      <c r="A193" s="169" t="s">
        <v>789</v>
      </c>
      <c r="B193" s="163">
        <v>1.0649999999999999</v>
      </c>
      <c r="C193" s="163">
        <v>1.0580000000000001</v>
      </c>
      <c r="D193" s="163">
        <v>1.044</v>
      </c>
      <c r="E193" s="163">
        <v>1.05</v>
      </c>
      <c r="F193" s="168">
        <v>7118</v>
      </c>
    </row>
    <row r="194" spans="1:6" x14ac:dyDescent="0.2">
      <c r="A194" s="169" t="s">
        <v>789</v>
      </c>
      <c r="B194" s="163">
        <v>1.0649999999999999</v>
      </c>
      <c r="C194" s="163">
        <v>1.0580000000000001</v>
      </c>
      <c r="D194" s="163">
        <v>1.044</v>
      </c>
      <c r="E194" s="163">
        <v>1.05</v>
      </c>
      <c r="F194" s="168">
        <v>7122</v>
      </c>
    </row>
    <row r="195" spans="1:6" x14ac:dyDescent="0.2">
      <c r="A195" s="169" t="s">
        <v>790</v>
      </c>
      <c r="B195" s="163">
        <v>1.032</v>
      </c>
      <c r="C195" s="163">
        <v>1.0289999999999999</v>
      </c>
      <c r="D195" s="163">
        <v>1.022</v>
      </c>
      <c r="E195" s="163">
        <v>1.0249999999999999</v>
      </c>
      <c r="F195" s="168" t="s">
        <v>791</v>
      </c>
    </row>
    <row r="196" spans="1:6" x14ac:dyDescent="0.2">
      <c r="A196" s="169" t="s">
        <v>792</v>
      </c>
      <c r="B196" s="163">
        <v>1.032</v>
      </c>
      <c r="C196" s="163">
        <v>1.0289999999999999</v>
      </c>
      <c r="D196" s="163">
        <v>1.022</v>
      </c>
      <c r="E196" s="163">
        <v>1.0249999999999999</v>
      </c>
      <c r="F196" s="168" t="s">
        <v>791</v>
      </c>
    </row>
    <row r="197" spans="1:6" x14ac:dyDescent="0.2">
      <c r="A197" s="169" t="s">
        <v>793</v>
      </c>
      <c r="B197" s="163">
        <v>1.032</v>
      </c>
      <c r="C197" s="163">
        <v>1.0289999999999999</v>
      </c>
      <c r="D197" s="163">
        <v>1.022</v>
      </c>
      <c r="E197" s="163">
        <v>1.0249999999999999</v>
      </c>
      <c r="F197" s="168" t="s">
        <v>791</v>
      </c>
    </row>
    <row r="198" spans="1:6" x14ac:dyDescent="0.2">
      <c r="A198" s="169" t="s">
        <v>794</v>
      </c>
      <c r="B198" s="163">
        <v>1.032</v>
      </c>
      <c r="C198" s="163">
        <v>1.0289999999999999</v>
      </c>
      <c r="D198" s="163">
        <v>1.022</v>
      </c>
      <c r="E198" s="163">
        <v>1.0249999999999999</v>
      </c>
      <c r="F198" s="168" t="s">
        <v>791</v>
      </c>
    </row>
    <row r="199" spans="1:6" x14ac:dyDescent="0.2">
      <c r="A199" s="169" t="s">
        <v>795</v>
      </c>
      <c r="B199" s="163">
        <v>1.032</v>
      </c>
      <c r="C199" s="163">
        <v>1.0289999999999999</v>
      </c>
      <c r="D199" s="163">
        <v>1.022</v>
      </c>
      <c r="E199" s="163">
        <v>1.0249999999999999</v>
      </c>
      <c r="F199" s="168">
        <v>283</v>
      </c>
    </row>
    <row r="200" spans="1:6" x14ac:dyDescent="0.2">
      <c r="A200" s="169" t="s">
        <v>796</v>
      </c>
      <c r="B200" s="163">
        <v>1.032</v>
      </c>
      <c r="C200" s="163">
        <v>1.0289999999999999</v>
      </c>
      <c r="D200" s="163">
        <v>1.022</v>
      </c>
      <c r="E200" s="163">
        <v>1.0249999999999999</v>
      </c>
      <c r="F200" s="168" t="s">
        <v>791</v>
      </c>
    </row>
    <row r="201" spans="1:6" x14ac:dyDescent="0.2">
      <c r="A201" s="169" t="s">
        <v>797</v>
      </c>
      <c r="B201" s="163">
        <v>1.032</v>
      </c>
      <c r="C201" s="163">
        <v>1.0289999999999999</v>
      </c>
      <c r="D201" s="163">
        <v>1.022</v>
      </c>
      <c r="E201" s="163">
        <v>1.0249999999999999</v>
      </c>
      <c r="F201" s="168" t="s">
        <v>791</v>
      </c>
    </row>
    <row r="202" spans="1:6" x14ac:dyDescent="0.2">
      <c r="A202" s="169" t="s">
        <v>798</v>
      </c>
      <c r="B202" s="163">
        <v>1.032</v>
      </c>
      <c r="C202" s="163">
        <v>1.0289999999999999</v>
      </c>
      <c r="D202" s="163">
        <v>1.022</v>
      </c>
      <c r="E202" s="163">
        <v>1.0249999999999999</v>
      </c>
      <c r="F202" s="168" t="s">
        <v>791</v>
      </c>
    </row>
    <row r="203" spans="1:6" x14ac:dyDescent="0.2">
      <c r="A203" s="169" t="s">
        <v>799</v>
      </c>
      <c r="B203" s="163">
        <v>1.032</v>
      </c>
      <c r="C203" s="163">
        <v>1.0289999999999999</v>
      </c>
      <c r="D203" s="163">
        <v>1.022</v>
      </c>
      <c r="E203" s="163">
        <v>1.0249999999999999</v>
      </c>
      <c r="F203" s="168" t="s">
        <v>791</v>
      </c>
    </row>
    <row r="204" spans="1:6" x14ac:dyDescent="0.2">
      <c r="A204" s="169" t="s">
        <v>800</v>
      </c>
      <c r="B204" s="163">
        <v>1.032</v>
      </c>
      <c r="C204" s="163">
        <v>1.0289999999999999</v>
      </c>
      <c r="D204" s="163">
        <v>1.022</v>
      </c>
      <c r="E204" s="163">
        <v>1.0249999999999999</v>
      </c>
      <c r="F204" s="168" t="s">
        <v>791</v>
      </c>
    </row>
    <row r="205" spans="1:6" x14ac:dyDescent="0.2">
      <c r="A205" s="169" t="s">
        <v>801</v>
      </c>
      <c r="B205" s="163">
        <v>1.0129999999999999</v>
      </c>
      <c r="C205" s="163">
        <v>1.0109999999999999</v>
      </c>
      <c r="D205" s="163">
        <v>1.008</v>
      </c>
      <c r="E205" s="163">
        <v>1.0089999999999999</v>
      </c>
      <c r="F205" s="168" t="s">
        <v>791</v>
      </c>
    </row>
    <row r="206" spans="1:6" x14ac:dyDescent="0.2">
      <c r="A206" s="169" t="s">
        <v>802</v>
      </c>
      <c r="B206" s="163">
        <v>1.032</v>
      </c>
      <c r="C206" s="163">
        <v>1.0289999999999999</v>
      </c>
      <c r="D206" s="163">
        <v>1.022</v>
      </c>
      <c r="E206" s="163">
        <v>1.0249999999999999</v>
      </c>
      <c r="F206" s="168" t="s">
        <v>791</v>
      </c>
    </row>
    <row r="207" spans="1:6" x14ac:dyDescent="0.2">
      <c r="A207" s="169" t="s">
        <v>803</v>
      </c>
      <c r="B207" s="163">
        <v>1.032</v>
      </c>
      <c r="C207" s="163">
        <v>1.0289999999999999</v>
      </c>
      <c r="D207" s="163">
        <v>1.022</v>
      </c>
      <c r="E207" s="163">
        <v>1.0249999999999999</v>
      </c>
      <c r="F207" s="168" t="s">
        <v>791</v>
      </c>
    </row>
    <row r="208" spans="1:6" x14ac:dyDescent="0.2">
      <c r="A208" s="169" t="s">
        <v>804</v>
      </c>
      <c r="B208" s="163">
        <v>1.032</v>
      </c>
      <c r="C208" s="163">
        <v>1.0289999999999999</v>
      </c>
      <c r="D208" s="163">
        <v>1.022</v>
      </c>
      <c r="E208" s="163">
        <v>1.0249999999999999</v>
      </c>
      <c r="F208" s="168" t="s">
        <v>791</v>
      </c>
    </row>
    <row r="209" spans="1:6" x14ac:dyDescent="0.2">
      <c r="A209" s="169" t="s">
        <v>805</v>
      </c>
      <c r="B209" s="163">
        <v>1.032</v>
      </c>
      <c r="C209" s="163">
        <v>1.0289999999999999</v>
      </c>
      <c r="D209" s="163">
        <v>1.022</v>
      </c>
      <c r="E209" s="163">
        <v>1.0249999999999999</v>
      </c>
      <c r="F209" s="168" t="s">
        <v>791</v>
      </c>
    </row>
    <row r="210" spans="1:6" x14ac:dyDescent="0.2">
      <c r="A210" s="169" t="s">
        <v>806</v>
      </c>
      <c r="B210" s="163">
        <v>1.0129999999999999</v>
      </c>
      <c r="C210" s="163">
        <v>1.0109999999999999</v>
      </c>
      <c r="D210" s="163">
        <v>1.008</v>
      </c>
      <c r="E210" s="163">
        <v>1.0089999999999999</v>
      </c>
      <c r="F210" s="168" t="s">
        <v>791</v>
      </c>
    </row>
    <row r="211" spans="1:6" x14ac:dyDescent="0.2">
      <c r="A211" s="169" t="s">
        <v>807</v>
      </c>
      <c r="B211" s="163">
        <v>1.032</v>
      </c>
      <c r="C211" s="163">
        <v>1.0289999999999999</v>
      </c>
      <c r="D211" s="163">
        <v>1.022</v>
      </c>
      <c r="E211" s="163">
        <v>1.0249999999999999</v>
      </c>
      <c r="F211" s="168" t="s">
        <v>791</v>
      </c>
    </row>
    <row r="212" spans="1:6" x14ac:dyDescent="0.2">
      <c r="A212" s="169" t="s">
        <v>809</v>
      </c>
      <c r="B212" s="163">
        <v>1.032</v>
      </c>
      <c r="C212" s="163">
        <v>1.0289999999999999</v>
      </c>
      <c r="D212" s="163">
        <v>1.022</v>
      </c>
      <c r="E212" s="163">
        <v>1.0249999999999999</v>
      </c>
      <c r="F212" s="168" t="s">
        <v>791</v>
      </c>
    </row>
    <row r="213" spans="1:6" x14ac:dyDescent="0.2">
      <c r="A213" s="169" t="s">
        <v>810</v>
      </c>
      <c r="B213" s="163">
        <v>1.032</v>
      </c>
      <c r="C213" s="163">
        <v>1.0289999999999999</v>
      </c>
      <c r="D213" s="163">
        <v>1.022</v>
      </c>
      <c r="E213" s="163">
        <v>1.0249999999999999</v>
      </c>
      <c r="F213" s="168" t="s">
        <v>791</v>
      </c>
    </row>
    <row r="214" spans="1:6" x14ac:dyDescent="0.2">
      <c r="A214" s="169" t="s">
        <v>811</v>
      </c>
      <c r="B214" s="163">
        <v>1.032</v>
      </c>
      <c r="C214" s="163">
        <v>1.0289999999999999</v>
      </c>
      <c r="D214" s="163">
        <v>1.022</v>
      </c>
      <c r="E214" s="163">
        <v>1.0249999999999999</v>
      </c>
      <c r="F214" s="168" t="s">
        <v>791</v>
      </c>
    </row>
    <row r="215" spans="1:6" x14ac:dyDescent="0.2">
      <c r="A215" s="169" t="s">
        <v>812</v>
      </c>
      <c r="B215" s="163">
        <v>1.032</v>
      </c>
      <c r="C215" s="163">
        <v>1.0289999999999999</v>
      </c>
      <c r="D215" s="163">
        <v>1.022</v>
      </c>
      <c r="E215" s="163">
        <v>1.0249999999999999</v>
      </c>
      <c r="F215" s="168" t="s">
        <v>791</v>
      </c>
    </row>
    <row r="216" spans="1:6" x14ac:dyDescent="0.2">
      <c r="A216" s="169" t="s">
        <v>813</v>
      </c>
      <c r="B216" s="163">
        <v>1.0129999999999999</v>
      </c>
      <c r="C216" s="163">
        <v>1.0109999999999999</v>
      </c>
      <c r="D216" s="163">
        <v>1.008</v>
      </c>
      <c r="E216" s="163">
        <v>1.0089999999999999</v>
      </c>
      <c r="F216" s="168" t="s">
        <v>791</v>
      </c>
    </row>
    <row r="217" spans="1:6" x14ac:dyDescent="0.2">
      <c r="A217" s="169" t="s">
        <v>814</v>
      </c>
      <c r="B217" s="163">
        <v>1.032</v>
      </c>
      <c r="C217" s="163">
        <v>1.0289999999999999</v>
      </c>
      <c r="D217" s="163">
        <v>1.022</v>
      </c>
      <c r="E217" s="163">
        <v>1.0249999999999999</v>
      </c>
      <c r="F217" s="168" t="s">
        <v>791</v>
      </c>
    </row>
    <row r="218" spans="1:6" x14ac:dyDescent="0.2">
      <c r="A218" s="169" t="s">
        <v>815</v>
      </c>
      <c r="B218" s="163">
        <v>1.032</v>
      </c>
      <c r="C218" s="163">
        <v>1.0289999999999999</v>
      </c>
      <c r="D218" s="163">
        <v>1.022</v>
      </c>
      <c r="E218" s="163">
        <v>1.0249999999999999</v>
      </c>
      <c r="F218" s="168" t="s">
        <v>791</v>
      </c>
    </row>
    <row r="219" spans="1:6" x14ac:dyDescent="0.2">
      <c r="A219" s="169" t="s">
        <v>816</v>
      </c>
      <c r="B219" s="163">
        <v>1.032</v>
      </c>
      <c r="C219" s="163">
        <v>1.0289999999999999</v>
      </c>
      <c r="D219" s="163">
        <v>1.022</v>
      </c>
      <c r="E219" s="163">
        <v>1.0249999999999999</v>
      </c>
      <c r="F219" s="168" t="s">
        <v>791</v>
      </c>
    </row>
    <row r="220" spans="1:6" x14ac:dyDescent="0.2">
      <c r="A220" s="169" t="s">
        <v>817</v>
      </c>
      <c r="B220" s="163">
        <v>1.032</v>
      </c>
      <c r="C220" s="163">
        <v>1.0289999999999999</v>
      </c>
      <c r="D220" s="163">
        <v>1.022</v>
      </c>
      <c r="E220" s="163">
        <v>1.0249999999999999</v>
      </c>
      <c r="F220" s="168" t="s">
        <v>791</v>
      </c>
    </row>
    <row r="221" spans="1:6" x14ac:dyDescent="0.2">
      <c r="A221" s="169" t="s">
        <v>818</v>
      </c>
      <c r="B221" s="163">
        <v>1.032</v>
      </c>
      <c r="C221" s="163">
        <v>1.0289999999999999</v>
      </c>
      <c r="D221" s="163">
        <v>1.022</v>
      </c>
      <c r="E221" s="163">
        <v>1.0249999999999999</v>
      </c>
      <c r="F221" s="168" t="s">
        <v>791</v>
      </c>
    </row>
    <row r="222" spans="1:6" x14ac:dyDescent="0.2">
      <c r="A222" s="169" t="s">
        <v>819</v>
      </c>
      <c r="B222" s="163">
        <v>1.032</v>
      </c>
      <c r="C222" s="163">
        <v>1.0289999999999999</v>
      </c>
      <c r="D222" s="163">
        <v>1.022</v>
      </c>
      <c r="E222" s="163">
        <v>1.0249999999999999</v>
      </c>
      <c r="F222" s="168" t="s">
        <v>791</v>
      </c>
    </row>
    <row r="223" spans="1:6" x14ac:dyDescent="0.2">
      <c r="A223" s="169" t="s">
        <v>820</v>
      </c>
      <c r="B223" s="163">
        <v>1.032</v>
      </c>
      <c r="C223" s="163">
        <v>1.0289999999999999</v>
      </c>
      <c r="D223" s="163">
        <v>1.022</v>
      </c>
      <c r="E223" s="163">
        <v>1.0249999999999999</v>
      </c>
      <c r="F223" s="168" t="s">
        <v>791</v>
      </c>
    </row>
    <row r="224" spans="1:6" x14ac:dyDescent="0.2">
      <c r="A224" s="169" t="s">
        <v>821</v>
      </c>
      <c r="B224" s="163">
        <v>1.032</v>
      </c>
      <c r="C224" s="163">
        <v>1.0289999999999999</v>
      </c>
      <c r="D224" s="163">
        <v>1.022</v>
      </c>
      <c r="E224" s="163">
        <v>1.0249999999999999</v>
      </c>
      <c r="F224" s="168" t="s">
        <v>791</v>
      </c>
    </row>
    <row r="225" spans="1:6" x14ac:dyDescent="0.2">
      <c r="A225" s="169" t="s">
        <v>822</v>
      </c>
      <c r="B225" s="163">
        <v>1.032</v>
      </c>
      <c r="C225" s="163">
        <v>1.0289999999999999</v>
      </c>
      <c r="D225" s="163">
        <v>1.022</v>
      </c>
      <c r="E225" s="163">
        <v>1.0249999999999999</v>
      </c>
      <c r="F225" s="168" t="s">
        <v>791</v>
      </c>
    </row>
    <row r="226" spans="1:6" x14ac:dyDescent="0.2">
      <c r="A226" s="169" t="s">
        <v>824</v>
      </c>
      <c r="B226" s="163">
        <v>1.032</v>
      </c>
      <c r="C226" s="163">
        <v>1.0289999999999999</v>
      </c>
      <c r="D226" s="163">
        <v>1.022</v>
      </c>
      <c r="E226" s="163">
        <v>1.0249999999999999</v>
      </c>
      <c r="F226" s="168" t="s">
        <v>791</v>
      </c>
    </row>
    <row r="227" spans="1:6" x14ac:dyDescent="0.2">
      <c r="A227" s="169" t="s">
        <v>825</v>
      </c>
      <c r="B227" s="163">
        <v>1.032</v>
      </c>
      <c r="C227" s="163">
        <v>1.0289999999999999</v>
      </c>
      <c r="D227" s="163">
        <v>1.022</v>
      </c>
      <c r="E227" s="163">
        <v>1.0249999999999999</v>
      </c>
      <c r="F227" s="168" t="s">
        <v>791</v>
      </c>
    </row>
    <row r="228" spans="1:6" x14ac:dyDescent="0.2">
      <c r="A228" s="169" t="s">
        <v>827</v>
      </c>
      <c r="B228" s="163">
        <v>1.032</v>
      </c>
      <c r="C228" s="163">
        <v>1.0289999999999999</v>
      </c>
      <c r="D228" s="163">
        <v>1.022</v>
      </c>
      <c r="E228" s="163">
        <v>1.0249999999999999</v>
      </c>
      <c r="F228" s="168" t="s">
        <v>791</v>
      </c>
    </row>
    <row r="229" spans="1:6" x14ac:dyDescent="0.2">
      <c r="A229" s="169" t="s">
        <v>828</v>
      </c>
      <c r="B229" s="163">
        <v>1.032</v>
      </c>
      <c r="C229" s="163">
        <v>1.0289999999999999</v>
      </c>
      <c r="D229" s="163">
        <v>1.022</v>
      </c>
      <c r="E229" s="163">
        <v>1.0249999999999999</v>
      </c>
      <c r="F229" s="168" t="s">
        <v>791</v>
      </c>
    </row>
    <row r="230" spans="1:6" x14ac:dyDescent="0.2">
      <c r="A230" s="169" t="s">
        <v>829</v>
      </c>
      <c r="B230" s="163">
        <v>1.032</v>
      </c>
      <c r="C230" s="163">
        <v>1.0289999999999999</v>
      </c>
      <c r="D230" s="163">
        <v>1.022</v>
      </c>
      <c r="E230" s="163">
        <v>1.0249999999999999</v>
      </c>
      <c r="F230" s="168" t="s">
        <v>791</v>
      </c>
    </row>
    <row r="231" spans="1:6" x14ac:dyDescent="0.2">
      <c r="A231" s="169" t="s">
        <v>830</v>
      </c>
      <c r="B231" s="163">
        <v>1.032</v>
      </c>
      <c r="C231" s="163">
        <v>1.0289999999999999</v>
      </c>
      <c r="D231" s="163">
        <v>1.022</v>
      </c>
      <c r="E231" s="163">
        <v>1.0249999999999999</v>
      </c>
      <c r="F231" s="168" t="s">
        <v>791</v>
      </c>
    </row>
    <row r="232" spans="1:6" x14ac:dyDescent="0.2">
      <c r="A232" s="169" t="s">
        <v>831</v>
      </c>
      <c r="B232" s="163">
        <v>1.032</v>
      </c>
      <c r="C232" s="163">
        <v>1.0289999999999999</v>
      </c>
      <c r="D232" s="163">
        <v>1.022</v>
      </c>
      <c r="E232" s="163">
        <v>1.0249999999999999</v>
      </c>
      <c r="F232" s="168" t="s">
        <v>791</v>
      </c>
    </row>
    <row r="233" spans="1:6" x14ac:dyDescent="0.2">
      <c r="A233" s="169" t="s">
        <v>832</v>
      </c>
      <c r="B233" s="163">
        <v>1.032</v>
      </c>
      <c r="C233" s="163">
        <v>1.0289999999999999</v>
      </c>
      <c r="D233" s="163">
        <v>1.022</v>
      </c>
      <c r="E233" s="163">
        <v>1.0249999999999999</v>
      </c>
      <c r="F233" s="168" t="s">
        <v>791</v>
      </c>
    </row>
    <row r="234" spans="1:6" x14ac:dyDescent="0.2">
      <c r="A234" s="169" t="s">
        <v>833</v>
      </c>
      <c r="B234" s="163">
        <v>1.032</v>
      </c>
      <c r="C234" s="163">
        <v>1.0289999999999999</v>
      </c>
      <c r="D234" s="163">
        <v>1.022</v>
      </c>
      <c r="E234" s="163">
        <v>1.0249999999999999</v>
      </c>
      <c r="F234" s="168" t="s">
        <v>791</v>
      </c>
    </row>
    <row r="235" spans="1:6" x14ac:dyDescent="0.2">
      <c r="A235" s="169" t="s">
        <v>834</v>
      </c>
      <c r="B235" s="163">
        <v>1.032</v>
      </c>
      <c r="C235" s="163">
        <v>1.0289999999999999</v>
      </c>
      <c r="D235" s="163">
        <v>1.022</v>
      </c>
      <c r="E235" s="163">
        <v>1.0249999999999999</v>
      </c>
      <c r="F235" s="168" t="s">
        <v>791</v>
      </c>
    </row>
    <row r="236" spans="1:6" x14ac:dyDescent="0.2">
      <c r="A236" s="169" t="s">
        <v>835</v>
      </c>
      <c r="B236" s="163">
        <v>1.032</v>
      </c>
      <c r="C236" s="163">
        <v>1.0289999999999999</v>
      </c>
      <c r="D236" s="163">
        <v>1.022</v>
      </c>
      <c r="E236" s="163">
        <v>1.0249999999999999</v>
      </c>
      <c r="F236" s="168" t="s">
        <v>791</v>
      </c>
    </row>
    <row r="237" spans="1:6" x14ac:dyDescent="0.2">
      <c r="A237" s="169" t="s">
        <v>836</v>
      </c>
      <c r="B237" s="163">
        <v>1.0129999999999999</v>
      </c>
      <c r="C237" s="163">
        <v>1.0109999999999999</v>
      </c>
      <c r="D237" s="163">
        <v>1.008</v>
      </c>
      <c r="E237" s="163">
        <v>1.0089999999999999</v>
      </c>
      <c r="F237" s="168" t="s">
        <v>791</v>
      </c>
    </row>
    <row r="238" spans="1:6" x14ac:dyDescent="0.2">
      <c r="A238" s="169" t="s">
        <v>837</v>
      </c>
      <c r="B238" s="163">
        <v>1.0129999999999999</v>
      </c>
      <c r="C238" s="163">
        <v>1.0109999999999999</v>
      </c>
      <c r="D238" s="163">
        <v>1.008</v>
      </c>
      <c r="E238" s="163">
        <v>1.0089999999999999</v>
      </c>
      <c r="F238" s="168" t="s">
        <v>791</v>
      </c>
    </row>
    <row r="239" spans="1:6" x14ac:dyDescent="0.2">
      <c r="A239" s="169" t="s">
        <v>838</v>
      </c>
      <c r="B239" s="163">
        <v>1.032</v>
      </c>
      <c r="C239" s="163">
        <v>1.0289999999999999</v>
      </c>
      <c r="D239" s="163">
        <v>1.022</v>
      </c>
      <c r="E239" s="163">
        <v>1.0249999999999999</v>
      </c>
      <c r="F239" s="168" t="s">
        <v>791</v>
      </c>
    </row>
    <row r="240" spans="1:6" x14ac:dyDescent="0.2">
      <c r="A240" s="169" t="s">
        <v>840</v>
      </c>
      <c r="B240" s="163">
        <v>1.032</v>
      </c>
      <c r="C240" s="163">
        <v>1.0289999999999999</v>
      </c>
      <c r="D240" s="163">
        <v>1.022</v>
      </c>
      <c r="E240" s="163">
        <v>1.0249999999999999</v>
      </c>
      <c r="F240" s="168" t="s">
        <v>791</v>
      </c>
    </row>
    <row r="241" spans="1:6" x14ac:dyDescent="0.2">
      <c r="A241" s="169" t="s">
        <v>841</v>
      </c>
      <c r="B241" s="163">
        <v>1.032</v>
      </c>
      <c r="C241" s="163">
        <v>1.0289999999999999</v>
      </c>
      <c r="D241" s="163">
        <v>1.022</v>
      </c>
      <c r="E241" s="163">
        <v>1.0249999999999999</v>
      </c>
      <c r="F241" s="168" t="s">
        <v>791</v>
      </c>
    </row>
    <row r="242" spans="1:6" x14ac:dyDescent="0.2">
      <c r="A242" s="169" t="s">
        <v>842</v>
      </c>
      <c r="B242" s="163">
        <v>1.032</v>
      </c>
      <c r="C242" s="163">
        <v>1.0289999999999999</v>
      </c>
      <c r="D242" s="163">
        <v>1.022</v>
      </c>
      <c r="E242" s="163">
        <v>1.0249999999999999</v>
      </c>
      <c r="F242" s="168" t="s">
        <v>791</v>
      </c>
    </row>
    <row r="243" spans="1:6" x14ac:dyDescent="0.2">
      <c r="A243" s="169" t="s">
        <v>843</v>
      </c>
      <c r="B243" s="163">
        <v>1.032</v>
      </c>
      <c r="C243" s="163">
        <v>1.0289999999999999</v>
      </c>
      <c r="D243" s="163">
        <v>1.022</v>
      </c>
      <c r="E243" s="163">
        <v>1.0249999999999999</v>
      </c>
      <c r="F243" s="168" t="s">
        <v>791</v>
      </c>
    </row>
    <row r="244" spans="1:6" x14ac:dyDescent="0.2">
      <c r="A244" s="169" t="s">
        <v>844</v>
      </c>
      <c r="B244" s="163">
        <v>1.032</v>
      </c>
      <c r="C244" s="163">
        <v>1.0289999999999999</v>
      </c>
      <c r="D244" s="163">
        <v>1.022</v>
      </c>
      <c r="E244" s="163">
        <v>1.0249999999999999</v>
      </c>
      <c r="F244" s="168" t="s">
        <v>791</v>
      </c>
    </row>
    <row r="245" spans="1:6" x14ac:dyDescent="0.2">
      <c r="A245" s="169" t="s">
        <v>845</v>
      </c>
      <c r="B245" s="163">
        <v>1.0129999999999999</v>
      </c>
      <c r="C245" s="163">
        <v>1.0109999999999999</v>
      </c>
      <c r="D245" s="163">
        <v>1.008</v>
      </c>
      <c r="E245" s="163">
        <v>1.0089999999999999</v>
      </c>
      <c r="F245" s="168" t="s">
        <v>791</v>
      </c>
    </row>
    <row r="246" spans="1:6" x14ac:dyDescent="0.2">
      <c r="A246" s="169" t="s">
        <v>846</v>
      </c>
      <c r="B246" s="163">
        <v>1.032</v>
      </c>
      <c r="C246" s="163">
        <v>1.0289999999999999</v>
      </c>
      <c r="D246" s="163">
        <v>1.022</v>
      </c>
      <c r="E246" s="163">
        <v>1.0249999999999999</v>
      </c>
      <c r="F246" s="168" t="s">
        <v>791</v>
      </c>
    </row>
    <row r="247" spans="1:6" x14ac:dyDescent="0.2">
      <c r="A247" s="169" t="s">
        <v>847</v>
      </c>
      <c r="B247" s="163">
        <v>1.032</v>
      </c>
      <c r="C247" s="163">
        <v>1.0289999999999999</v>
      </c>
      <c r="D247" s="163">
        <v>1.022</v>
      </c>
      <c r="E247" s="163">
        <v>1.0249999999999999</v>
      </c>
      <c r="F247" s="168" t="s">
        <v>791</v>
      </c>
    </row>
    <row r="248" spans="1:6" x14ac:dyDescent="0.2">
      <c r="A248" s="169" t="s">
        <v>848</v>
      </c>
      <c r="B248" s="163">
        <v>1.032</v>
      </c>
      <c r="C248" s="163">
        <v>1.0289999999999999</v>
      </c>
      <c r="D248" s="163">
        <v>1.022</v>
      </c>
      <c r="E248" s="163">
        <v>1.0249999999999999</v>
      </c>
      <c r="F248" s="168" t="s">
        <v>791</v>
      </c>
    </row>
    <row r="249" spans="1:6" x14ac:dyDescent="0.2">
      <c r="A249" s="169" t="s">
        <v>849</v>
      </c>
      <c r="B249" s="163">
        <v>1.0129999999999999</v>
      </c>
      <c r="C249" s="163">
        <v>1.0109999999999999</v>
      </c>
      <c r="D249" s="163">
        <v>1.008</v>
      </c>
      <c r="E249" s="163">
        <v>1.0089999999999999</v>
      </c>
      <c r="F249" s="168" t="s">
        <v>791</v>
      </c>
    </row>
    <row r="250" spans="1:6" x14ac:dyDescent="0.2">
      <c r="A250" s="169" t="s">
        <v>850</v>
      </c>
      <c r="B250" s="163">
        <v>1.032</v>
      </c>
      <c r="C250" s="163">
        <v>1.0289999999999999</v>
      </c>
      <c r="D250" s="163">
        <v>1.022</v>
      </c>
      <c r="E250" s="163">
        <v>1.0249999999999999</v>
      </c>
      <c r="F250" s="168" t="s">
        <v>791</v>
      </c>
    </row>
    <row r="251" spans="1:6" x14ac:dyDescent="0.2">
      <c r="A251" s="169" t="s">
        <v>851</v>
      </c>
      <c r="B251" s="163">
        <v>1.032</v>
      </c>
      <c r="C251" s="163">
        <v>1.0289999999999999</v>
      </c>
      <c r="D251" s="163">
        <v>1.022</v>
      </c>
      <c r="E251" s="163">
        <v>1.0249999999999999</v>
      </c>
      <c r="F251" s="168" t="s">
        <v>791</v>
      </c>
    </row>
    <row r="252" spans="1:6" x14ac:dyDescent="0.2">
      <c r="A252" s="169" t="s">
        <v>852</v>
      </c>
      <c r="B252" s="163">
        <v>1.032</v>
      </c>
      <c r="C252" s="163">
        <v>1.0289999999999999</v>
      </c>
      <c r="D252" s="163">
        <v>1.022</v>
      </c>
      <c r="E252" s="163">
        <v>1.0249999999999999</v>
      </c>
      <c r="F252" s="168" t="s">
        <v>791</v>
      </c>
    </row>
    <row r="253" spans="1:6" x14ac:dyDescent="0.2">
      <c r="A253" s="169" t="s">
        <v>853</v>
      </c>
      <c r="B253" s="163">
        <v>1.032</v>
      </c>
      <c r="C253" s="163">
        <v>1.0289999999999999</v>
      </c>
      <c r="D253" s="163">
        <v>1.022</v>
      </c>
      <c r="E253" s="163">
        <v>1.0249999999999999</v>
      </c>
      <c r="F253" s="168" t="s">
        <v>791</v>
      </c>
    </row>
    <row r="254" spans="1:6" x14ac:dyDescent="0.2">
      <c r="A254" s="169" t="s">
        <v>854</v>
      </c>
      <c r="B254" s="163">
        <v>1.032</v>
      </c>
      <c r="C254" s="163">
        <v>1.0289999999999999</v>
      </c>
      <c r="D254" s="163">
        <v>1.022</v>
      </c>
      <c r="E254" s="163">
        <v>1.0249999999999999</v>
      </c>
      <c r="F254" s="168" t="s">
        <v>791</v>
      </c>
    </row>
    <row r="255" spans="1:6" x14ac:dyDescent="0.2">
      <c r="A255" s="169" t="s">
        <v>855</v>
      </c>
      <c r="B255" s="163">
        <v>1.032</v>
      </c>
      <c r="C255" s="163">
        <v>1.0289999999999999</v>
      </c>
      <c r="D255" s="163">
        <v>1.022</v>
      </c>
      <c r="E255" s="163">
        <v>1.0249999999999999</v>
      </c>
      <c r="F255" s="168" t="s">
        <v>791</v>
      </c>
    </row>
    <row r="256" spans="1:6" x14ac:dyDescent="0.2">
      <c r="A256" s="169" t="s">
        <v>856</v>
      </c>
      <c r="B256" s="163">
        <v>1.032</v>
      </c>
      <c r="C256" s="163">
        <v>1.0289999999999999</v>
      </c>
      <c r="D256" s="163">
        <v>1.022</v>
      </c>
      <c r="E256" s="163">
        <v>1.0249999999999999</v>
      </c>
      <c r="F256" s="168" t="s">
        <v>791</v>
      </c>
    </row>
    <row r="257" spans="1:6" x14ac:dyDescent="0.2">
      <c r="A257" s="169" t="s">
        <v>857</v>
      </c>
      <c r="B257" s="163">
        <v>1.032</v>
      </c>
      <c r="C257" s="163">
        <v>1.0289999999999999</v>
      </c>
      <c r="D257" s="163">
        <v>1.022</v>
      </c>
      <c r="E257" s="163">
        <v>1.0249999999999999</v>
      </c>
      <c r="F257" s="168" t="s">
        <v>791</v>
      </c>
    </row>
    <row r="258" spans="1:6" x14ac:dyDescent="0.2">
      <c r="A258" s="169" t="s">
        <v>858</v>
      </c>
      <c r="B258" s="163">
        <v>1.032</v>
      </c>
      <c r="C258" s="163">
        <v>1.0289999999999999</v>
      </c>
      <c r="D258" s="163">
        <v>1.022</v>
      </c>
      <c r="E258" s="163">
        <v>1.0249999999999999</v>
      </c>
      <c r="F258" s="168" t="s">
        <v>791</v>
      </c>
    </row>
    <row r="259" spans="1:6" x14ac:dyDescent="0.2">
      <c r="A259" s="169" t="s">
        <v>859</v>
      </c>
      <c r="B259" s="163">
        <v>1.032</v>
      </c>
      <c r="C259" s="163">
        <v>1.0289999999999999</v>
      </c>
      <c r="D259" s="163">
        <v>1.022</v>
      </c>
      <c r="E259" s="163">
        <v>1.0249999999999999</v>
      </c>
      <c r="F259" s="168" t="s">
        <v>791</v>
      </c>
    </row>
    <row r="260" spans="1:6" x14ac:dyDescent="0.2">
      <c r="A260" s="169" t="s">
        <v>860</v>
      </c>
      <c r="B260" s="163">
        <v>1.032</v>
      </c>
      <c r="C260" s="163">
        <v>1.0289999999999999</v>
      </c>
      <c r="D260" s="163">
        <v>1.022</v>
      </c>
      <c r="E260" s="163">
        <v>1.0249999999999999</v>
      </c>
      <c r="F260" s="168" t="s">
        <v>791</v>
      </c>
    </row>
    <row r="261" spans="1:6" x14ac:dyDescent="0.2">
      <c r="A261" s="169" t="s">
        <v>861</v>
      </c>
      <c r="B261" s="163">
        <v>1.032</v>
      </c>
      <c r="C261" s="163">
        <v>1.0289999999999999</v>
      </c>
      <c r="D261" s="163">
        <v>1.022</v>
      </c>
      <c r="E261" s="163">
        <v>1.0249999999999999</v>
      </c>
      <c r="F261" s="168" t="s">
        <v>791</v>
      </c>
    </row>
    <row r="262" spans="1:6" x14ac:dyDescent="0.2">
      <c r="A262" s="169" t="s">
        <v>862</v>
      </c>
      <c r="B262" s="163">
        <v>1.032</v>
      </c>
      <c r="C262" s="163">
        <v>1.0289999999999999</v>
      </c>
      <c r="D262" s="163">
        <v>1.022</v>
      </c>
      <c r="E262" s="163">
        <v>1.0249999999999999</v>
      </c>
      <c r="F262" s="168" t="s">
        <v>791</v>
      </c>
    </row>
    <row r="263" spans="1:6" x14ac:dyDescent="0.2">
      <c r="A263" s="169" t="s">
        <v>863</v>
      </c>
      <c r="B263" s="163">
        <v>1.032</v>
      </c>
      <c r="C263" s="163">
        <v>1.0289999999999999</v>
      </c>
      <c r="D263" s="163">
        <v>1.022</v>
      </c>
      <c r="E263" s="163">
        <v>1.0249999999999999</v>
      </c>
      <c r="F263" s="168" t="s">
        <v>791</v>
      </c>
    </row>
    <row r="265" spans="1:6" ht="21.95" customHeight="1" x14ac:dyDescent="0.2">
      <c r="A265" s="202" t="s">
        <v>533</v>
      </c>
      <c r="B265" s="226"/>
      <c r="C265" s="226"/>
      <c r="D265" s="226"/>
      <c r="E265" s="226"/>
      <c r="F265" s="203"/>
    </row>
    <row r="266" spans="1:6" ht="21.95" customHeight="1" x14ac:dyDescent="0.2">
      <c r="A266" s="202" t="s">
        <v>64</v>
      </c>
      <c r="B266" s="226"/>
      <c r="C266" s="226"/>
      <c r="D266" s="226"/>
      <c r="E266" s="226"/>
      <c r="F266" s="203"/>
    </row>
    <row r="267" spans="1:6" ht="21.95" customHeight="1" x14ac:dyDescent="0.2">
      <c r="A267" s="24" t="s">
        <v>62</v>
      </c>
      <c r="B267" s="24" t="s">
        <v>57</v>
      </c>
      <c r="C267" s="24" t="s">
        <v>58</v>
      </c>
      <c r="D267" s="24" t="s">
        <v>59</v>
      </c>
      <c r="E267" s="24" t="s">
        <v>60</v>
      </c>
      <c r="F267" s="24" t="s">
        <v>61</v>
      </c>
    </row>
    <row r="268" spans="1:6" x14ac:dyDescent="0.2">
      <c r="A268" s="169" t="s">
        <v>865</v>
      </c>
      <c r="B268" s="163">
        <v>1.032</v>
      </c>
      <c r="C268" s="163">
        <v>1.0289999999999999</v>
      </c>
      <c r="D268" s="163">
        <v>1.022</v>
      </c>
      <c r="E268" s="163">
        <v>1.0249999999999999</v>
      </c>
      <c r="F268" s="168">
        <v>371</v>
      </c>
    </row>
    <row r="269" spans="1:6" x14ac:dyDescent="0.2">
      <c r="A269" s="169" t="s">
        <v>866</v>
      </c>
      <c r="B269" s="163">
        <v>1.032</v>
      </c>
      <c r="C269" s="163">
        <v>1.0289999999999999</v>
      </c>
      <c r="D269" s="163">
        <v>1.022</v>
      </c>
      <c r="E269" s="163">
        <v>1.0249999999999999</v>
      </c>
      <c r="F269" s="168">
        <v>372</v>
      </c>
    </row>
    <row r="270" spans="1:6" x14ac:dyDescent="0.2">
      <c r="A270" s="169" t="s">
        <v>867</v>
      </c>
      <c r="B270" s="163">
        <v>1.032</v>
      </c>
      <c r="C270" s="163">
        <v>1.0289999999999999</v>
      </c>
      <c r="D270" s="163">
        <v>1.022</v>
      </c>
      <c r="E270" s="163">
        <v>1.0249999999999999</v>
      </c>
      <c r="F270" s="168">
        <v>373</v>
      </c>
    </row>
    <row r="271" spans="1:6" x14ac:dyDescent="0.2">
      <c r="A271" s="169" t="s">
        <v>868</v>
      </c>
      <c r="B271" s="163">
        <v>1.032</v>
      </c>
      <c r="C271" s="163">
        <v>1.0289999999999999</v>
      </c>
      <c r="D271" s="163">
        <v>1.022</v>
      </c>
      <c r="E271" s="163">
        <v>1.0249999999999999</v>
      </c>
      <c r="F271" s="168">
        <v>374</v>
      </c>
    </row>
    <row r="272" spans="1:6" x14ac:dyDescent="0.2">
      <c r="A272" s="169" t="s">
        <v>869</v>
      </c>
      <c r="B272" s="163">
        <v>1.032</v>
      </c>
      <c r="C272" s="163">
        <v>1.0289999999999999</v>
      </c>
      <c r="D272" s="163">
        <v>1.022</v>
      </c>
      <c r="E272" s="163">
        <v>1.0249999999999999</v>
      </c>
      <c r="F272" s="168">
        <v>375</v>
      </c>
    </row>
    <row r="273" spans="1:6" x14ac:dyDescent="0.2">
      <c r="A273" s="169" t="s">
        <v>870</v>
      </c>
      <c r="B273" s="163">
        <v>1.032</v>
      </c>
      <c r="C273" s="163">
        <v>1.0289999999999999</v>
      </c>
      <c r="D273" s="163">
        <v>1.022</v>
      </c>
      <c r="E273" s="163">
        <v>1.0249999999999999</v>
      </c>
      <c r="F273" s="168">
        <v>376</v>
      </c>
    </row>
    <row r="274" spans="1:6" x14ac:dyDescent="0.2">
      <c r="A274" s="169" t="s">
        <v>871</v>
      </c>
      <c r="B274" s="163">
        <v>1.032</v>
      </c>
      <c r="C274" s="163">
        <v>1.0289999999999999</v>
      </c>
      <c r="D274" s="163">
        <v>1.022</v>
      </c>
      <c r="E274" s="163">
        <v>1.0249999999999999</v>
      </c>
      <c r="F274" s="168">
        <v>377</v>
      </c>
    </row>
    <row r="275" spans="1:6" x14ac:dyDescent="0.2">
      <c r="A275" s="169" t="s">
        <v>872</v>
      </c>
      <c r="B275" s="163">
        <v>1.032</v>
      </c>
      <c r="C275" s="163">
        <v>1.0289999999999999</v>
      </c>
      <c r="D275" s="163">
        <v>1.022</v>
      </c>
      <c r="E275" s="163">
        <v>1.0249999999999999</v>
      </c>
      <c r="F275" s="168">
        <v>378</v>
      </c>
    </row>
    <row r="276" spans="1:6" x14ac:dyDescent="0.2">
      <c r="A276" s="169" t="s">
        <v>873</v>
      </c>
      <c r="B276" s="163">
        <v>1.032</v>
      </c>
      <c r="C276" s="163">
        <v>1.0289999999999999</v>
      </c>
      <c r="D276" s="163">
        <v>1.022</v>
      </c>
      <c r="E276" s="163">
        <v>1.0249999999999999</v>
      </c>
      <c r="F276" s="168">
        <v>379</v>
      </c>
    </row>
    <row r="277" spans="1:6" x14ac:dyDescent="0.2">
      <c r="A277" s="169" t="s">
        <v>874</v>
      </c>
      <c r="B277" s="163">
        <v>1.032</v>
      </c>
      <c r="C277" s="163">
        <v>1.0289999999999999</v>
      </c>
      <c r="D277" s="163">
        <v>1.022</v>
      </c>
      <c r="E277" s="163">
        <v>1.0249999999999999</v>
      </c>
      <c r="F277" s="168">
        <v>380</v>
      </c>
    </row>
    <row r="278" spans="1:6" x14ac:dyDescent="0.2">
      <c r="A278" s="169" t="s">
        <v>875</v>
      </c>
      <c r="B278" s="163">
        <v>1.032</v>
      </c>
      <c r="C278" s="163">
        <v>1.0289999999999999</v>
      </c>
      <c r="D278" s="163">
        <v>1.022</v>
      </c>
      <c r="E278" s="163">
        <v>1.0249999999999999</v>
      </c>
      <c r="F278" s="168">
        <v>381</v>
      </c>
    </row>
    <row r="279" spans="1:6" x14ac:dyDescent="0.2">
      <c r="A279" s="169" t="s">
        <v>876</v>
      </c>
      <c r="B279" s="163">
        <v>1.032</v>
      </c>
      <c r="C279" s="163">
        <v>1.0289999999999999</v>
      </c>
      <c r="D279" s="163">
        <v>1.022</v>
      </c>
      <c r="E279" s="163">
        <v>1.0249999999999999</v>
      </c>
      <c r="F279" s="168">
        <v>382</v>
      </c>
    </row>
    <row r="280" spans="1:6" x14ac:dyDescent="0.2">
      <c r="A280" s="169" t="s">
        <v>877</v>
      </c>
      <c r="B280" s="163">
        <v>1.032</v>
      </c>
      <c r="C280" s="163">
        <v>1.0289999999999999</v>
      </c>
      <c r="D280" s="163">
        <v>1.022</v>
      </c>
      <c r="E280" s="163">
        <v>1.0249999999999999</v>
      </c>
      <c r="F280" s="168">
        <v>383</v>
      </c>
    </row>
    <row r="281" spans="1:6" x14ac:dyDescent="0.2">
      <c r="A281" s="169" t="s">
        <v>1098</v>
      </c>
      <c r="B281" s="163">
        <v>1.032</v>
      </c>
      <c r="C281" s="163">
        <v>1.0289999999999999</v>
      </c>
      <c r="D281" s="163">
        <v>1.022</v>
      </c>
      <c r="E281" s="163">
        <v>1.0249999999999999</v>
      </c>
      <c r="F281" s="168">
        <v>384</v>
      </c>
    </row>
    <row r="282" spans="1:6" x14ac:dyDescent="0.2">
      <c r="A282" s="169" t="s">
        <v>1095</v>
      </c>
      <c r="B282" s="163">
        <v>1.032</v>
      </c>
      <c r="C282" s="163">
        <v>1.0289999999999999</v>
      </c>
      <c r="D282" s="163">
        <v>1.022</v>
      </c>
      <c r="E282" s="163">
        <v>1.0249999999999999</v>
      </c>
      <c r="F282" s="168">
        <v>385</v>
      </c>
    </row>
    <row r="283" spans="1:6" x14ac:dyDescent="0.2">
      <c r="A283" s="169" t="s">
        <v>1022</v>
      </c>
      <c r="B283" s="163">
        <v>1.032</v>
      </c>
      <c r="C283" s="163">
        <v>1.0289999999999999</v>
      </c>
      <c r="D283" s="163">
        <v>1.022</v>
      </c>
      <c r="E283" s="163">
        <v>1.0249999999999999</v>
      </c>
      <c r="F283" s="168">
        <v>386</v>
      </c>
    </row>
    <row r="284" spans="1:6" x14ac:dyDescent="0.2">
      <c r="A284" s="169" t="s">
        <v>1040</v>
      </c>
      <c r="B284" s="163">
        <v>1.032</v>
      </c>
      <c r="C284" s="163">
        <v>1.0289999999999999</v>
      </c>
      <c r="D284" s="163">
        <v>1.022</v>
      </c>
      <c r="E284" s="163">
        <v>1.0249999999999999</v>
      </c>
      <c r="F284" s="168">
        <v>387</v>
      </c>
    </row>
    <row r="285" spans="1:6" x14ac:dyDescent="0.2">
      <c r="A285" s="169" t="s">
        <v>1053</v>
      </c>
      <c r="B285" s="163">
        <v>1.032</v>
      </c>
      <c r="C285" s="163">
        <v>1.0289999999999999</v>
      </c>
      <c r="D285" s="163">
        <v>1.022</v>
      </c>
      <c r="E285" s="163">
        <v>1.0249999999999999</v>
      </c>
      <c r="F285" s="168">
        <v>388</v>
      </c>
    </row>
    <row r="286" spans="1:6" x14ac:dyDescent="0.2">
      <c r="A286" s="169" t="s">
        <v>1037</v>
      </c>
      <c r="B286" s="163">
        <v>1.032</v>
      </c>
      <c r="C286" s="163">
        <v>1.0289999999999999</v>
      </c>
      <c r="D286" s="163">
        <v>1.022</v>
      </c>
      <c r="E286" s="163">
        <v>1.0249999999999999</v>
      </c>
      <c r="F286" s="168">
        <v>389</v>
      </c>
    </row>
    <row r="287" spans="1:6" x14ac:dyDescent="0.2">
      <c r="A287" s="169" t="s">
        <v>1078</v>
      </c>
      <c r="B287" s="163">
        <v>1.032</v>
      </c>
      <c r="C287" s="163">
        <v>1.0289999999999999</v>
      </c>
      <c r="D287" s="163">
        <v>1.022</v>
      </c>
      <c r="E287" s="163">
        <v>1.0249999999999999</v>
      </c>
      <c r="F287" s="168">
        <v>391</v>
      </c>
    </row>
    <row r="288" spans="1:6" x14ac:dyDescent="0.2">
      <c r="A288" s="169" t="s">
        <v>878</v>
      </c>
      <c r="B288" s="163">
        <v>1.042</v>
      </c>
      <c r="C288" s="163">
        <v>1.038</v>
      </c>
      <c r="D288" s="163">
        <v>1.03</v>
      </c>
      <c r="E288" s="163">
        <v>1.034</v>
      </c>
      <c r="F288" s="168">
        <v>601</v>
      </c>
    </row>
    <row r="289" spans="1:6" x14ac:dyDescent="0.2">
      <c r="A289" s="169" t="s">
        <v>879</v>
      </c>
      <c r="B289" s="163">
        <v>1.032</v>
      </c>
      <c r="C289" s="163">
        <v>1.0489999999999999</v>
      </c>
      <c r="D289" s="163">
        <v>1.022</v>
      </c>
      <c r="E289" s="163">
        <v>1.0489999999999999</v>
      </c>
      <c r="F289" s="168">
        <v>666</v>
      </c>
    </row>
    <row r="290" spans="1:6" x14ac:dyDescent="0.2">
      <c r="A290" s="169" t="s">
        <v>880</v>
      </c>
      <c r="B290" s="163">
        <v>1.0129999999999999</v>
      </c>
      <c r="C290" s="163">
        <v>1.0109999999999999</v>
      </c>
      <c r="D290" s="163">
        <v>1.008</v>
      </c>
      <c r="E290" s="163">
        <v>1.0089999999999999</v>
      </c>
      <c r="F290" s="168">
        <v>668</v>
      </c>
    </row>
    <row r="291" spans="1:6" x14ac:dyDescent="0.2">
      <c r="A291" s="169" t="s">
        <v>881</v>
      </c>
      <c r="B291" s="163">
        <v>1.032</v>
      </c>
      <c r="C291" s="163">
        <v>1.0289999999999999</v>
      </c>
      <c r="D291" s="163">
        <v>1.022</v>
      </c>
      <c r="E291" s="163">
        <v>1.0249999999999999</v>
      </c>
      <c r="F291" s="168">
        <v>671</v>
      </c>
    </row>
    <row r="292" spans="1:6" x14ac:dyDescent="0.2">
      <c r="A292" s="169" t="s">
        <v>882</v>
      </c>
      <c r="B292" s="163">
        <v>1.032</v>
      </c>
      <c r="C292" s="163">
        <v>1.0289999999999999</v>
      </c>
      <c r="D292" s="163">
        <v>1.022</v>
      </c>
      <c r="E292" s="163">
        <v>1.0249999999999999</v>
      </c>
      <c r="F292" s="168">
        <v>693</v>
      </c>
    </row>
    <row r="293" spans="1:6" x14ac:dyDescent="0.2">
      <c r="A293" s="169" t="s">
        <v>883</v>
      </c>
      <c r="B293" s="163">
        <v>1.042</v>
      </c>
      <c r="C293" s="163">
        <v>1.038</v>
      </c>
      <c r="D293" s="163">
        <v>1.03</v>
      </c>
      <c r="E293" s="163">
        <v>1.034</v>
      </c>
      <c r="F293" s="168">
        <v>722</v>
      </c>
    </row>
    <row r="294" spans="1:6" x14ac:dyDescent="0.2">
      <c r="A294" s="169" t="s">
        <v>2127</v>
      </c>
      <c r="B294" s="163">
        <v>1.032</v>
      </c>
      <c r="C294" s="163">
        <v>1.0289999999999999</v>
      </c>
      <c r="D294" s="163">
        <v>1.022</v>
      </c>
      <c r="E294" s="163">
        <v>1.0249999999999999</v>
      </c>
      <c r="F294" s="168">
        <v>723</v>
      </c>
    </row>
    <row r="295" spans="1:6" x14ac:dyDescent="0.2">
      <c r="A295" s="169" t="s">
        <v>884</v>
      </c>
      <c r="B295" s="163">
        <v>1.032</v>
      </c>
      <c r="C295" s="163">
        <v>1.0289999999999999</v>
      </c>
      <c r="D295" s="163">
        <v>1.022</v>
      </c>
      <c r="E295" s="163">
        <v>1.0249999999999999</v>
      </c>
      <c r="F295" s="168">
        <v>724</v>
      </c>
    </row>
    <row r="296" spans="1:6" x14ac:dyDescent="0.2">
      <c r="A296" s="169" t="s">
        <v>885</v>
      </c>
      <c r="B296" s="163">
        <v>1.032</v>
      </c>
      <c r="C296" s="163">
        <v>1.0289999999999999</v>
      </c>
      <c r="D296" s="163">
        <v>1.022</v>
      </c>
      <c r="E296" s="163">
        <v>1.0249999999999999</v>
      </c>
      <c r="F296" s="168">
        <v>725</v>
      </c>
    </row>
    <row r="297" spans="1:6" x14ac:dyDescent="0.2">
      <c r="A297" s="169" t="s">
        <v>886</v>
      </c>
      <c r="B297" s="163">
        <v>1.032</v>
      </c>
      <c r="C297" s="163">
        <v>1.0109999999999999</v>
      </c>
      <c r="D297" s="163">
        <v>1.022</v>
      </c>
      <c r="E297" s="163">
        <v>1.0109999999999999</v>
      </c>
      <c r="F297" s="168">
        <v>726</v>
      </c>
    </row>
    <row r="298" spans="1:6" x14ac:dyDescent="0.2">
      <c r="A298" s="169" t="s">
        <v>887</v>
      </c>
      <c r="B298" s="163">
        <v>1.032</v>
      </c>
      <c r="C298" s="163">
        <v>1.036</v>
      </c>
      <c r="D298" s="163">
        <v>1.022</v>
      </c>
      <c r="E298" s="163">
        <v>1.0349999999999999</v>
      </c>
      <c r="F298" s="168">
        <v>727</v>
      </c>
    </row>
    <row r="299" spans="1:6" x14ac:dyDescent="0.2">
      <c r="A299" s="169" t="s">
        <v>888</v>
      </c>
      <c r="B299" s="163">
        <v>1.032</v>
      </c>
      <c r="C299" s="163">
        <v>1.0529999999999999</v>
      </c>
      <c r="D299" s="163">
        <v>1.022</v>
      </c>
      <c r="E299" s="163">
        <v>1.0529999999999999</v>
      </c>
      <c r="F299" s="168">
        <v>728</v>
      </c>
    </row>
    <row r="300" spans="1:6" x14ac:dyDescent="0.2">
      <c r="A300" s="169" t="s">
        <v>889</v>
      </c>
      <c r="B300" s="163">
        <v>1.032</v>
      </c>
      <c r="C300" s="163">
        <v>1.0289999999999999</v>
      </c>
      <c r="D300" s="163">
        <v>1.022</v>
      </c>
      <c r="E300" s="163">
        <v>1.0249999999999999</v>
      </c>
      <c r="F300" s="168">
        <v>729</v>
      </c>
    </row>
    <row r="301" spans="1:6" x14ac:dyDescent="0.2">
      <c r="A301" s="169" t="s">
        <v>890</v>
      </c>
      <c r="B301" s="163">
        <v>1.032</v>
      </c>
      <c r="C301" s="163">
        <v>1.0229999999999999</v>
      </c>
      <c r="D301" s="163">
        <v>1.022</v>
      </c>
      <c r="E301" s="163">
        <v>1.0229999999999999</v>
      </c>
      <c r="F301" s="168">
        <v>732</v>
      </c>
    </row>
    <row r="302" spans="1:6" x14ac:dyDescent="0.2">
      <c r="A302" s="169" t="s">
        <v>2128</v>
      </c>
      <c r="B302" s="163">
        <v>1.032</v>
      </c>
      <c r="C302" s="163">
        <v>1.0289999999999999</v>
      </c>
      <c r="D302" s="163">
        <v>1.022</v>
      </c>
      <c r="E302" s="163">
        <v>1.0249999999999999</v>
      </c>
      <c r="F302" s="168">
        <v>733</v>
      </c>
    </row>
    <row r="303" spans="1:6" x14ac:dyDescent="0.2">
      <c r="A303" s="169" t="s">
        <v>1580</v>
      </c>
      <c r="B303" s="163">
        <v>1.032</v>
      </c>
      <c r="C303" s="163">
        <v>1.0289999999999999</v>
      </c>
      <c r="D303" s="163">
        <v>1.022</v>
      </c>
      <c r="E303" s="163">
        <v>1.0249999999999999</v>
      </c>
      <c r="F303" s="168">
        <v>734</v>
      </c>
    </row>
    <row r="304" spans="1:6" x14ac:dyDescent="0.2">
      <c r="A304" s="169" t="s">
        <v>891</v>
      </c>
      <c r="B304" s="163">
        <v>1.032</v>
      </c>
      <c r="C304" s="163">
        <v>1.048</v>
      </c>
      <c r="D304" s="163">
        <v>1.022</v>
      </c>
      <c r="E304" s="163">
        <v>1.0469999999999999</v>
      </c>
      <c r="F304" s="168">
        <v>735</v>
      </c>
    </row>
    <row r="305" spans="1:6" x14ac:dyDescent="0.2">
      <c r="A305" s="169" t="s">
        <v>892</v>
      </c>
      <c r="B305" s="163">
        <v>1.032</v>
      </c>
      <c r="C305" s="163">
        <v>1.0289999999999999</v>
      </c>
      <c r="D305" s="163">
        <v>1.022</v>
      </c>
      <c r="E305" s="163">
        <v>1.0249999999999999</v>
      </c>
      <c r="F305" s="168">
        <v>736</v>
      </c>
    </row>
    <row r="306" spans="1:6" x14ac:dyDescent="0.2">
      <c r="A306" s="169" t="s">
        <v>893</v>
      </c>
      <c r="B306" s="163">
        <v>1.032</v>
      </c>
      <c r="C306" s="163">
        <v>1.0289999999999999</v>
      </c>
      <c r="D306" s="163">
        <v>1.022</v>
      </c>
      <c r="E306" s="163">
        <v>1.0249999999999999</v>
      </c>
      <c r="F306" s="168">
        <v>737</v>
      </c>
    </row>
    <row r="307" spans="1:6" x14ac:dyDescent="0.2">
      <c r="A307" s="169" t="s">
        <v>894</v>
      </c>
      <c r="B307" s="163">
        <v>1.032</v>
      </c>
      <c r="C307" s="163">
        <v>1.0289999999999999</v>
      </c>
      <c r="D307" s="163">
        <v>1.022</v>
      </c>
      <c r="E307" s="163">
        <v>1.0249999999999999</v>
      </c>
      <c r="F307" s="168">
        <v>738</v>
      </c>
    </row>
    <row r="308" spans="1:6" x14ac:dyDescent="0.2">
      <c r="A308" s="169" t="s">
        <v>895</v>
      </c>
      <c r="B308" s="163">
        <v>1.032</v>
      </c>
      <c r="C308" s="163">
        <v>1.0289999999999999</v>
      </c>
      <c r="D308" s="163">
        <v>1.022</v>
      </c>
      <c r="E308" s="163">
        <v>1.0249999999999999</v>
      </c>
      <c r="F308" s="168">
        <v>739</v>
      </c>
    </row>
    <row r="309" spans="1:6" x14ac:dyDescent="0.2">
      <c r="A309" s="169" t="s">
        <v>896</v>
      </c>
      <c r="B309" s="163">
        <v>1.032</v>
      </c>
      <c r="C309" s="163">
        <v>1.0289999999999999</v>
      </c>
      <c r="D309" s="163">
        <v>1.022</v>
      </c>
      <c r="E309" s="163">
        <v>1.0249999999999999</v>
      </c>
      <c r="F309" s="168">
        <v>740</v>
      </c>
    </row>
    <row r="310" spans="1:6" x14ac:dyDescent="0.2">
      <c r="A310" s="169" t="s">
        <v>897</v>
      </c>
      <c r="B310" s="163">
        <v>1.004</v>
      </c>
      <c r="C310" s="163">
        <v>1.0089999999999999</v>
      </c>
      <c r="D310" s="163">
        <v>1.008</v>
      </c>
      <c r="E310" s="163">
        <v>1.0109999999999999</v>
      </c>
      <c r="F310" s="168">
        <v>741</v>
      </c>
    </row>
    <row r="311" spans="1:6" x14ac:dyDescent="0.2">
      <c r="A311" s="169" t="s">
        <v>898</v>
      </c>
      <c r="B311" s="163">
        <v>1.032</v>
      </c>
      <c r="C311" s="163">
        <v>1.0289999999999999</v>
      </c>
      <c r="D311" s="163">
        <v>1.022</v>
      </c>
      <c r="E311" s="163">
        <v>1.0249999999999999</v>
      </c>
      <c r="F311" s="168">
        <v>742</v>
      </c>
    </row>
    <row r="312" spans="1:6" x14ac:dyDescent="0.2">
      <c r="A312" s="169" t="s">
        <v>899</v>
      </c>
      <c r="B312" s="163">
        <v>1.032</v>
      </c>
      <c r="C312" s="163">
        <v>1.0289999999999999</v>
      </c>
      <c r="D312" s="163">
        <v>1.022</v>
      </c>
      <c r="E312" s="163">
        <v>1.0249999999999999</v>
      </c>
      <c r="F312" s="168">
        <v>743</v>
      </c>
    </row>
    <row r="313" spans="1:6" x14ac:dyDescent="0.2">
      <c r="A313" s="169" t="s">
        <v>900</v>
      </c>
      <c r="B313" s="163">
        <v>1.032</v>
      </c>
      <c r="C313" s="163">
        <v>1.0289999999999999</v>
      </c>
      <c r="D313" s="163">
        <v>1.022</v>
      </c>
      <c r="E313" s="163">
        <v>1.0249999999999999</v>
      </c>
      <c r="F313" s="168">
        <v>744</v>
      </c>
    </row>
    <row r="314" spans="1:6" x14ac:dyDescent="0.2">
      <c r="A314" s="169" t="s">
        <v>901</v>
      </c>
      <c r="B314" s="163">
        <v>1.032</v>
      </c>
      <c r="C314" s="163">
        <v>1.01</v>
      </c>
      <c r="D314" s="163">
        <v>1.022</v>
      </c>
      <c r="E314" s="163">
        <v>1.01</v>
      </c>
      <c r="F314" s="168">
        <v>745</v>
      </c>
    </row>
    <row r="315" spans="1:6" x14ac:dyDescent="0.2">
      <c r="A315" s="169" t="s">
        <v>902</v>
      </c>
      <c r="B315" s="163">
        <v>1.042</v>
      </c>
      <c r="C315" s="163">
        <v>1.038</v>
      </c>
      <c r="D315" s="163">
        <v>1.03</v>
      </c>
      <c r="E315" s="163">
        <v>1.034</v>
      </c>
      <c r="F315" s="168">
        <v>746</v>
      </c>
    </row>
    <row r="316" spans="1:6" x14ac:dyDescent="0.2">
      <c r="A316" s="169" t="s">
        <v>903</v>
      </c>
      <c r="B316" s="163">
        <v>1.032</v>
      </c>
      <c r="C316" s="163">
        <v>1.0289999999999999</v>
      </c>
      <c r="D316" s="163">
        <v>1.022</v>
      </c>
      <c r="E316" s="163">
        <v>1.0249999999999999</v>
      </c>
      <c r="F316" s="168">
        <v>747</v>
      </c>
    </row>
    <row r="317" spans="1:6" x14ac:dyDescent="0.2">
      <c r="A317" s="169" t="s">
        <v>904</v>
      </c>
      <c r="B317" s="163">
        <v>1.032</v>
      </c>
      <c r="C317" s="163">
        <v>1.0289999999999999</v>
      </c>
      <c r="D317" s="163">
        <v>1.022</v>
      </c>
      <c r="E317" s="163">
        <v>1.0249999999999999</v>
      </c>
      <c r="F317" s="168">
        <v>748</v>
      </c>
    </row>
    <row r="318" spans="1:6" x14ac:dyDescent="0.2">
      <c r="A318" s="169" t="s">
        <v>905</v>
      </c>
      <c r="B318" s="163">
        <v>1.032</v>
      </c>
      <c r="C318" s="163">
        <v>1.0289999999999999</v>
      </c>
      <c r="D318" s="163">
        <v>1.022</v>
      </c>
      <c r="E318" s="163">
        <v>1.0249999999999999</v>
      </c>
      <c r="F318" s="168">
        <v>749</v>
      </c>
    </row>
    <row r="319" spans="1:6" x14ac:dyDescent="0.2">
      <c r="A319" s="169" t="s">
        <v>906</v>
      </c>
      <c r="B319" s="163">
        <v>1.002</v>
      </c>
      <c r="C319" s="163">
        <v>1.004</v>
      </c>
      <c r="D319" s="163">
        <v>1.008</v>
      </c>
      <c r="E319" s="163">
        <v>1.004</v>
      </c>
      <c r="F319" s="168">
        <v>751</v>
      </c>
    </row>
    <row r="320" spans="1:6" x14ac:dyDescent="0.2">
      <c r="A320" s="169" t="s">
        <v>907</v>
      </c>
      <c r="B320" s="163">
        <v>1.056</v>
      </c>
      <c r="C320" s="163">
        <v>1.056</v>
      </c>
      <c r="D320" s="163">
        <v>1.0549999999999999</v>
      </c>
      <c r="E320" s="163">
        <v>1.0549999999999999</v>
      </c>
      <c r="F320" s="168">
        <v>752</v>
      </c>
    </row>
    <row r="321" spans="1:6" x14ac:dyDescent="0.2">
      <c r="A321" s="169" t="s">
        <v>908</v>
      </c>
      <c r="B321" s="163">
        <v>1.028</v>
      </c>
      <c r="C321" s="163">
        <v>1.028</v>
      </c>
      <c r="D321" s="163">
        <v>1.0269999999999999</v>
      </c>
      <c r="E321" s="163">
        <v>1.0269999999999999</v>
      </c>
      <c r="F321" s="168">
        <v>753</v>
      </c>
    </row>
    <row r="322" spans="1:6" x14ac:dyDescent="0.2">
      <c r="A322" s="169" t="s">
        <v>909</v>
      </c>
      <c r="B322" s="163">
        <v>1.07</v>
      </c>
      <c r="C322" s="163">
        <v>1.07</v>
      </c>
      <c r="D322" s="163">
        <v>1.07</v>
      </c>
      <c r="E322" s="163">
        <v>1.07</v>
      </c>
      <c r="F322" s="168">
        <v>754</v>
      </c>
    </row>
    <row r="323" spans="1:6" x14ac:dyDescent="0.2">
      <c r="A323" s="169" t="s">
        <v>910</v>
      </c>
      <c r="B323" s="163">
        <v>1.0349999999999999</v>
      </c>
      <c r="C323" s="163">
        <v>1.0349999999999999</v>
      </c>
      <c r="D323" s="163">
        <v>1.0349999999999999</v>
      </c>
      <c r="E323" s="163">
        <v>1.0349999999999999</v>
      </c>
      <c r="F323" s="168">
        <v>757</v>
      </c>
    </row>
    <row r="324" spans="1:6" x14ac:dyDescent="0.2">
      <c r="A324" s="169" t="s">
        <v>911</v>
      </c>
      <c r="B324" s="163">
        <v>1.0329999999999999</v>
      </c>
      <c r="C324" s="163">
        <v>1.032</v>
      </c>
      <c r="D324" s="163">
        <v>1.032</v>
      </c>
      <c r="E324" s="163">
        <v>1.032</v>
      </c>
      <c r="F324" s="168">
        <v>758</v>
      </c>
    </row>
    <row r="325" spans="1:6" x14ac:dyDescent="0.2">
      <c r="A325" s="169" t="s">
        <v>912</v>
      </c>
      <c r="B325" s="163">
        <v>1.0349999999999999</v>
      </c>
      <c r="C325" s="163">
        <v>1.034</v>
      </c>
      <c r="D325" s="163">
        <v>1.034</v>
      </c>
      <c r="E325" s="163">
        <v>1.034</v>
      </c>
      <c r="F325" s="168">
        <v>760</v>
      </c>
    </row>
    <row r="326" spans="1:6" x14ac:dyDescent="0.2">
      <c r="A326" s="169" t="s">
        <v>913</v>
      </c>
      <c r="B326" s="163">
        <v>1.0620000000000001</v>
      </c>
      <c r="C326" s="163">
        <v>1.0640000000000001</v>
      </c>
      <c r="D326" s="163">
        <v>1.07</v>
      </c>
      <c r="E326" s="163">
        <v>1.07</v>
      </c>
      <c r="F326" s="168">
        <v>761</v>
      </c>
    </row>
    <row r="327" spans="1:6" x14ac:dyDescent="0.2">
      <c r="A327" s="169" t="s">
        <v>914</v>
      </c>
      <c r="B327" s="163">
        <v>1.0449999999999999</v>
      </c>
      <c r="C327" s="163">
        <v>1.046</v>
      </c>
      <c r="D327" s="163">
        <v>1.0469999999999999</v>
      </c>
      <c r="E327" s="163">
        <v>1.0469999999999999</v>
      </c>
      <c r="F327" s="168">
        <v>762</v>
      </c>
    </row>
    <row r="328" spans="1:6" x14ac:dyDescent="0.2">
      <c r="A328" s="169" t="s">
        <v>915</v>
      </c>
      <c r="B328" s="163">
        <v>1.0129999999999999</v>
      </c>
      <c r="C328" s="163">
        <v>1.0109999999999999</v>
      </c>
      <c r="D328" s="163">
        <v>1.008</v>
      </c>
      <c r="E328" s="163">
        <v>1.0089999999999999</v>
      </c>
      <c r="F328" s="168">
        <v>763</v>
      </c>
    </row>
    <row r="329" spans="1:6" x14ac:dyDescent="0.2">
      <c r="A329" s="169" t="s">
        <v>916</v>
      </c>
      <c r="B329" s="163">
        <v>1.0369999999999999</v>
      </c>
      <c r="C329" s="163">
        <v>1.034</v>
      </c>
      <c r="D329" s="163">
        <v>1.038</v>
      </c>
      <c r="E329" s="163">
        <v>1.038</v>
      </c>
      <c r="F329" s="168">
        <v>764</v>
      </c>
    </row>
    <row r="330" spans="1:6" x14ac:dyDescent="0.2">
      <c r="A330" s="169" t="s">
        <v>917</v>
      </c>
      <c r="B330" s="163">
        <v>1.0449999999999999</v>
      </c>
      <c r="C330" s="163">
        <v>1.0609999999999999</v>
      </c>
      <c r="D330" s="163">
        <v>1.032</v>
      </c>
      <c r="E330" s="163">
        <v>1.06</v>
      </c>
      <c r="F330" s="168">
        <v>765</v>
      </c>
    </row>
    <row r="331" spans="1:6" x14ac:dyDescent="0.2">
      <c r="A331" s="169" t="s">
        <v>918</v>
      </c>
      <c r="B331" s="163">
        <v>1.036</v>
      </c>
      <c r="C331" s="163">
        <v>1.0309999999999999</v>
      </c>
      <c r="D331" s="163">
        <v>1.0369999999999999</v>
      </c>
      <c r="E331" s="163">
        <v>1.036</v>
      </c>
      <c r="F331" s="168">
        <v>766</v>
      </c>
    </row>
    <row r="332" spans="1:6" x14ac:dyDescent="0.2">
      <c r="A332" s="169" t="s">
        <v>919</v>
      </c>
      <c r="B332" s="163">
        <v>1.0660000000000001</v>
      </c>
      <c r="C332" s="163">
        <v>1.0620000000000001</v>
      </c>
      <c r="D332" s="163">
        <v>1.0720000000000001</v>
      </c>
      <c r="E332" s="163">
        <v>1.069</v>
      </c>
      <c r="F332" s="168">
        <v>767</v>
      </c>
    </row>
    <row r="333" spans="1:6" x14ac:dyDescent="0.2">
      <c r="A333" s="169" t="s">
        <v>920</v>
      </c>
      <c r="B333" s="163">
        <v>1.06</v>
      </c>
      <c r="C333" s="163">
        <v>1.06</v>
      </c>
      <c r="D333" s="163">
        <v>1.0640000000000001</v>
      </c>
      <c r="E333" s="163">
        <v>1.0640000000000001</v>
      </c>
      <c r="F333" s="168">
        <v>768</v>
      </c>
    </row>
    <row r="334" spans="1:6" x14ac:dyDescent="0.2">
      <c r="A334" s="169" t="s">
        <v>921</v>
      </c>
      <c r="B334" s="163">
        <v>1.0640000000000001</v>
      </c>
      <c r="C334" s="163">
        <v>1.0640000000000001</v>
      </c>
      <c r="D334" s="163">
        <v>1.0649999999999999</v>
      </c>
      <c r="E334" s="163">
        <v>1.0649999999999999</v>
      </c>
      <c r="F334" s="168">
        <v>769</v>
      </c>
    </row>
    <row r="335" spans="1:6" x14ac:dyDescent="0.2">
      <c r="A335" s="169" t="s">
        <v>922</v>
      </c>
      <c r="B335" s="163">
        <v>1.0389999999999999</v>
      </c>
      <c r="C335" s="163">
        <v>1.0389999999999999</v>
      </c>
      <c r="D335" s="163">
        <v>1.0449999999999999</v>
      </c>
      <c r="E335" s="163">
        <v>1.0449999999999999</v>
      </c>
      <c r="F335" s="168">
        <v>770</v>
      </c>
    </row>
    <row r="336" spans="1:6" x14ac:dyDescent="0.2">
      <c r="A336" s="169" t="s">
        <v>923</v>
      </c>
      <c r="B336" s="163">
        <v>1.042</v>
      </c>
      <c r="C336" s="163">
        <v>1.038</v>
      </c>
      <c r="D336" s="163">
        <v>1.03</v>
      </c>
      <c r="E336" s="163">
        <v>1.034</v>
      </c>
      <c r="F336" s="168">
        <v>772</v>
      </c>
    </row>
    <row r="337" spans="1:6" x14ac:dyDescent="0.2">
      <c r="A337" s="169" t="s">
        <v>924</v>
      </c>
      <c r="B337" s="163">
        <v>1.034</v>
      </c>
      <c r="C337" s="163">
        <v>1.0349999999999999</v>
      </c>
      <c r="D337" s="163">
        <v>1.0349999999999999</v>
      </c>
      <c r="E337" s="163">
        <v>1.0349999999999999</v>
      </c>
      <c r="F337" s="168">
        <v>775</v>
      </c>
    </row>
    <row r="338" spans="1:6" x14ac:dyDescent="0.2">
      <c r="A338" s="169" t="s">
        <v>925</v>
      </c>
      <c r="B338" s="163">
        <v>1.032</v>
      </c>
      <c r="C338" s="163">
        <v>1.0289999999999999</v>
      </c>
      <c r="D338" s="163">
        <v>1.022</v>
      </c>
      <c r="E338" s="163">
        <v>1.0249999999999999</v>
      </c>
      <c r="F338" s="168">
        <v>776</v>
      </c>
    </row>
    <row r="339" spans="1:6" x14ac:dyDescent="0.2">
      <c r="A339" s="169" t="s">
        <v>926</v>
      </c>
      <c r="B339" s="163">
        <v>1.032</v>
      </c>
      <c r="C339" s="163">
        <v>1.0289999999999999</v>
      </c>
      <c r="D339" s="163">
        <v>1.022</v>
      </c>
      <c r="E339" s="163">
        <v>1.0249999999999999</v>
      </c>
      <c r="F339" s="168">
        <v>777</v>
      </c>
    </row>
    <row r="340" spans="1:6" x14ac:dyDescent="0.2">
      <c r="A340" s="169" t="s">
        <v>927</v>
      </c>
      <c r="B340" s="163">
        <v>1.032</v>
      </c>
      <c r="C340" s="163">
        <v>1.0289999999999999</v>
      </c>
      <c r="D340" s="163">
        <v>1.022</v>
      </c>
      <c r="E340" s="163">
        <v>1.0249999999999999</v>
      </c>
      <c r="F340" s="168">
        <v>778</v>
      </c>
    </row>
    <row r="341" spans="1:6" x14ac:dyDescent="0.2">
      <c r="A341" s="169" t="s">
        <v>928</v>
      </c>
      <c r="B341" s="163">
        <v>1.032</v>
      </c>
      <c r="C341" s="163">
        <v>1.0289999999999999</v>
      </c>
      <c r="D341" s="163">
        <v>1.022</v>
      </c>
      <c r="E341" s="163">
        <v>1.0249999999999999</v>
      </c>
      <c r="F341" s="168">
        <v>779</v>
      </c>
    </row>
    <row r="342" spans="1:6" x14ac:dyDescent="0.2">
      <c r="A342" s="169" t="s">
        <v>929</v>
      </c>
      <c r="B342" s="163">
        <v>1.032</v>
      </c>
      <c r="C342" s="163">
        <v>1.0289999999999999</v>
      </c>
      <c r="D342" s="163">
        <v>1.022</v>
      </c>
      <c r="E342" s="163">
        <v>1.0249999999999999</v>
      </c>
      <c r="F342" s="168">
        <v>780</v>
      </c>
    </row>
    <row r="343" spans="1:6" x14ac:dyDescent="0.2">
      <c r="A343" s="169" t="s">
        <v>930</v>
      </c>
      <c r="B343" s="163">
        <v>1.032</v>
      </c>
      <c r="C343" s="163">
        <v>1.0289999999999999</v>
      </c>
      <c r="D343" s="163">
        <v>1.022</v>
      </c>
      <c r="E343" s="163">
        <v>1.0249999999999999</v>
      </c>
      <c r="F343" s="168">
        <v>789</v>
      </c>
    </row>
    <row r="344" spans="1:6" x14ac:dyDescent="0.2">
      <c r="A344" s="169" t="s">
        <v>931</v>
      </c>
      <c r="B344" s="163">
        <v>1.032</v>
      </c>
      <c r="C344" s="163">
        <v>1.0289999999999999</v>
      </c>
      <c r="D344" s="163">
        <v>1.022</v>
      </c>
      <c r="E344" s="163">
        <v>1.0249999999999999</v>
      </c>
      <c r="F344" s="168">
        <v>790</v>
      </c>
    </row>
    <row r="345" spans="1:6" x14ac:dyDescent="0.2">
      <c r="A345" s="169" t="s">
        <v>932</v>
      </c>
      <c r="B345" s="163">
        <v>1.032</v>
      </c>
      <c r="C345" s="163">
        <v>1.0289999999999999</v>
      </c>
      <c r="D345" s="163">
        <v>1.022</v>
      </c>
      <c r="E345" s="163">
        <v>1.0249999999999999</v>
      </c>
      <c r="F345" s="168">
        <v>791</v>
      </c>
    </row>
    <row r="346" spans="1:6" x14ac:dyDescent="0.2">
      <c r="A346" s="169" t="s">
        <v>933</v>
      </c>
      <c r="B346" s="163">
        <v>1.032</v>
      </c>
      <c r="C346" s="163">
        <v>1.0289999999999999</v>
      </c>
      <c r="D346" s="163">
        <v>1.022</v>
      </c>
      <c r="E346" s="163">
        <v>1.0249999999999999</v>
      </c>
      <c r="F346" s="168">
        <v>792</v>
      </c>
    </row>
    <row r="347" spans="1:6" x14ac:dyDescent="0.2">
      <c r="A347" s="169" t="s">
        <v>934</v>
      </c>
      <c r="B347" s="163">
        <v>1.042</v>
      </c>
      <c r="C347" s="163">
        <v>1.038</v>
      </c>
      <c r="D347" s="163">
        <v>1.03</v>
      </c>
      <c r="E347" s="163">
        <v>1.034</v>
      </c>
      <c r="F347" s="168">
        <v>793</v>
      </c>
    </row>
    <row r="348" spans="1:6" x14ac:dyDescent="0.2">
      <c r="A348" s="169" t="s">
        <v>935</v>
      </c>
      <c r="B348" s="163">
        <v>1.042</v>
      </c>
      <c r="C348" s="163">
        <v>1.038</v>
      </c>
      <c r="D348" s="163">
        <v>1.03</v>
      </c>
      <c r="E348" s="163">
        <v>1.034</v>
      </c>
      <c r="F348" s="168">
        <v>794</v>
      </c>
    </row>
    <row r="349" spans="1:6" x14ac:dyDescent="0.2">
      <c r="A349" s="169" t="s">
        <v>936</v>
      </c>
      <c r="B349" s="163">
        <v>1.042</v>
      </c>
      <c r="C349" s="163">
        <v>1.038</v>
      </c>
      <c r="D349" s="163">
        <v>1.03</v>
      </c>
      <c r="E349" s="163">
        <v>1.034</v>
      </c>
      <c r="F349" s="168">
        <v>801</v>
      </c>
    </row>
    <row r="350" spans="1:6" x14ac:dyDescent="0.2">
      <c r="A350" s="169" t="s">
        <v>937</v>
      </c>
      <c r="B350" s="163">
        <v>1.042</v>
      </c>
      <c r="C350" s="163">
        <v>1.038</v>
      </c>
      <c r="D350" s="163">
        <v>1.03</v>
      </c>
      <c r="E350" s="163">
        <v>1.034</v>
      </c>
      <c r="F350" s="168">
        <v>802</v>
      </c>
    </row>
    <row r="351" spans="1:6" x14ac:dyDescent="0.2">
      <c r="A351" s="169" t="s">
        <v>938</v>
      </c>
      <c r="B351" s="163">
        <v>1.042</v>
      </c>
      <c r="C351" s="163">
        <v>1.038</v>
      </c>
      <c r="D351" s="163">
        <v>1.03</v>
      </c>
      <c r="E351" s="163">
        <v>1.034</v>
      </c>
      <c r="F351" s="168">
        <v>803</v>
      </c>
    </row>
    <row r="352" spans="1:6" x14ac:dyDescent="0.2">
      <c r="A352" s="169" t="s">
        <v>939</v>
      </c>
      <c r="B352" s="163">
        <v>1.042</v>
      </c>
      <c r="C352" s="163">
        <v>1.038</v>
      </c>
      <c r="D352" s="163">
        <v>1.03</v>
      </c>
      <c r="E352" s="163">
        <v>1.034</v>
      </c>
      <c r="F352" s="168">
        <v>804</v>
      </c>
    </row>
    <row r="353" spans="1:6" x14ac:dyDescent="0.2">
      <c r="A353" s="169" t="s">
        <v>940</v>
      </c>
      <c r="B353" s="163">
        <v>1.042</v>
      </c>
      <c r="C353" s="163">
        <v>1.038</v>
      </c>
      <c r="D353" s="163">
        <v>1.03</v>
      </c>
      <c r="E353" s="163">
        <v>1.034</v>
      </c>
      <c r="F353" s="168">
        <v>806</v>
      </c>
    </row>
    <row r="354" spans="1:6" x14ac:dyDescent="0.2">
      <c r="A354" s="169" t="s">
        <v>941</v>
      </c>
      <c r="B354" s="163">
        <v>1.042</v>
      </c>
      <c r="C354" s="163">
        <v>1.038</v>
      </c>
      <c r="D354" s="163">
        <v>1.03</v>
      </c>
      <c r="E354" s="163">
        <v>1.034</v>
      </c>
      <c r="F354" s="168">
        <v>807</v>
      </c>
    </row>
    <row r="355" spans="1:6" x14ac:dyDescent="0.2">
      <c r="A355" s="169" t="s">
        <v>942</v>
      </c>
      <c r="B355" s="163">
        <v>1.042</v>
      </c>
      <c r="C355" s="163">
        <v>1.038</v>
      </c>
      <c r="D355" s="163">
        <v>1.03</v>
      </c>
      <c r="E355" s="163">
        <v>1.034</v>
      </c>
      <c r="F355" s="168">
        <v>808</v>
      </c>
    </row>
    <row r="356" spans="1:6" x14ac:dyDescent="0.2">
      <c r="A356" s="169" t="s">
        <v>943</v>
      </c>
      <c r="B356" s="163">
        <v>1.042</v>
      </c>
      <c r="C356" s="163">
        <v>1.038</v>
      </c>
      <c r="D356" s="163">
        <v>1.03</v>
      </c>
      <c r="E356" s="163">
        <v>1.034</v>
      </c>
      <c r="F356" s="168">
        <v>809</v>
      </c>
    </row>
    <row r="357" spans="1:6" x14ac:dyDescent="0.2">
      <c r="A357" s="169" t="s">
        <v>944</v>
      </c>
      <c r="B357" s="163">
        <v>1.032</v>
      </c>
      <c r="C357" s="163">
        <v>1.0289999999999999</v>
      </c>
      <c r="D357" s="163">
        <v>1.022</v>
      </c>
      <c r="E357" s="163">
        <v>1.0249999999999999</v>
      </c>
      <c r="F357" s="168">
        <v>900</v>
      </c>
    </row>
    <row r="358" spans="1:6" x14ac:dyDescent="0.2">
      <c r="A358" s="169" t="s">
        <v>945</v>
      </c>
      <c r="B358" s="163">
        <v>1.032</v>
      </c>
      <c r="C358" s="163">
        <v>1.0289999999999999</v>
      </c>
      <c r="D358" s="163">
        <v>1.022</v>
      </c>
      <c r="E358" s="163">
        <v>1.0249999999999999</v>
      </c>
      <c r="F358" s="168">
        <v>901</v>
      </c>
    </row>
    <row r="359" spans="1:6" x14ac:dyDescent="0.2">
      <c r="A359" s="169" t="s">
        <v>946</v>
      </c>
      <c r="B359" s="163">
        <v>1.032</v>
      </c>
      <c r="C359" s="163">
        <v>1.0289999999999999</v>
      </c>
      <c r="D359" s="163">
        <v>1.022</v>
      </c>
      <c r="E359" s="163">
        <v>1.0249999999999999</v>
      </c>
      <c r="F359" s="168">
        <v>902</v>
      </c>
    </row>
    <row r="360" spans="1:6" x14ac:dyDescent="0.2">
      <c r="A360" s="169" t="s">
        <v>947</v>
      </c>
      <c r="B360" s="163">
        <v>1.032</v>
      </c>
      <c r="C360" s="163">
        <v>1.0289999999999999</v>
      </c>
      <c r="D360" s="163">
        <v>1.022</v>
      </c>
      <c r="E360" s="163">
        <v>1.0249999999999999</v>
      </c>
      <c r="F360" s="168">
        <v>903</v>
      </c>
    </row>
    <row r="361" spans="1:6" x14ac:dyDescent="0.2">
      <c r="A361" s="169" t="s">
        <v>948</v>
      </c>
      <c r="B361" s="163">
        <v>1.032</v>
      </c>
      <c r="C361" s="163">
        <v>1.0289999999999999</v>
      </c>
      <c r="D361" s="163">
        <v>1.022</v>
      </c>
      <c r="E361" s="163">
        <v>1.0249999999999999</v>
      </c>
      <c r="F361" s="168">
        <v>904</v>
      </c>
    </row>
    <row r="362" spans="1:6" x14ac:dyDescent="0.2">
      <c r="A362" s="169" t="s">
        <v>949</v>
      </c>
      <c r="B362" s="163">
        <v>1.032</v>
      </c>
      <c r="C362" s="163">
        <v>1.0289999999999999</v>
      </c>
      <c r="D362" s="163">
        <v>1.022</v>
      </c>
      <c r="E362" s="163">
        <v>1.0249999999999999</v>
      </c>
      <c r="F362" s="168">
        <v>905</v>
      </c>
    </row>
    <row r="363" spans="1:6" x14ac:dyDescent="0.2">
      <c r="A363" s="169" t="s">
        <v>950</v>
      </c>
      <c r="B363" s="163">
        <v>1.032</v>
      </c>
      <c r="C363" s="163">
        <v>1.0289999999999999</v>
      </c>
      <c r="D363" s="163">
        <v>1.022</v>
      </c>
      <c r="E363" s="163">
        <v>1.0249999999999999</v>
      </c>
      <c r="F363" s="168">
        <v>906</v>
      </c>
    </row>
    <row r="364" spans="1:6" x14ac:dyDescent="0.2">
      <c r="A364" s="169" t="s">
        <v>951</v>
      </c>
      <c r="B364" s="163">
        <v>1.032</v>
      </c>
      <c r="C364" s="163">
        <v>1.0289999999999999</v>
      </c>
      <c r="D364" s="163">
        <v>1.022</v>
      </c>
      <c r="E364" s="163">
        <v>1.0249999999999999</v>
      </c>
      <c r="F364" s="168">
        <v>907</v>
      </c>
    </row>
    <row r="365" spans="1:6" x14ac:dyDescent="0.2">
      <c r="A365" s="169" t="s">
        <v>952</v>
      </c>
      <c r="B365" s="163">
        <v>1.032</v>
      </c>
      <c r="C365" s="163">
        <v>1.0289999999999999</v>
      </c>
      <c r="D365" s="163">
        <v>1.022</v>
      </c>
      <c r="E365" s="163">
        <v>1.0249999999999999</v>
      </c>
      <c r="F365" s="168">
        <v>908</v>
      </c>
    </row>
    <row r="366" spans="1:6" x14ac:dyDescent="0.2">
      <c r="A366" s="169" t="s">
        <v>953</v>
      </c>
      <c r="B366" s="163">
        <v>1.032</v>
      </c>
      <c r="C366" s="163">
        <v>1.0289999999999999</v>
      </c>
      <c r="D366" s="163">
        <v>1.022</v>
      </c>
      <c r="E366" s="163">
        <v>1.0249999999999999</v>
      </c>
      <c r="F366" s="168">
        <v>909</v>
      </c>
    </row>
    <row r="367" spans="1:6" x14ac:dyDescent="0.2">
      <c r="A367" s="169" t="s">
        <v>954</v>
      </c>
      <c r="B367" s="163">
        <v>1.032</v>
      </c>
      <c r="C367" s="163">
        <v>1.0289999999999999</v>
      </c>
      <c r="D367" s="163">
        <v>1.022</v>
      </c>
      <c r="E367" s="163">
        <v>1.0249999999999999</v>
      </c>
      <c r="F367" s="168">
        <v>910</v>
      </c>
    </row>
    <row r="368" spans="1:6" x14ac:dyDescent="0.2">
      <c r="A368" s="169" t="s">
        <v>955</v>
      </c>
      <c r="B368" s="163">
        <v>1.032</v>
      </c>
      <c r="C368" s="163">
        <v>1.0289999999999999</v>
      </c>
      <c r="D368" s="163">
        <v>1.022</v>
      </c>
      <c r="E368" s="163">
        <v>1.0249999999999999</v>
      </c>
      <c r="F368" s="168">
        <v>911</v>
      </c>
    </row>
    <row r="369" spans="1:6" x14ac:dyDescent="0.2">
      <c r="A369" s="169" t="s">
        <v>956</v>
      </c>
      <c r="B369" s="163">
        <v>1.032</v>
      </c>
      <c r="C369" s="163">
        <v>1.0289999999999999</v>
      </c>
      <c r="D369" s="163">
        <v>1.022</v>
      </c>
      <c r="E369" s="163">
        <v>1.0249999999999999</v>
      </c>
      <c r="F369" s="168">
        <v>912</v>
      </c>
    </row>
    <row r="370" spans="1:6" x14ac:dyDescent="0.2">
      <c r="A370" s="169" t="s">
        <v>957</v>
      </c>
      <c r="B370" s="163">
        <v>1.032</v>
      </c>
      <c r="C370" s="163">
        <v>1.0289999999999999</v>
      </c>
      <c r="D370" s="163">
        <v>1.022</v>
      </c>
      <c r="E370" s="163">
        <v>1.0249999999999999</v>
      </c>
      <c r="F370" s="168">
        <v>914</v>
      </c>
    </row>
    <row r="371" spans="1:6" x14ac:dyDescent="0.2">
      <c r="A371" s="169" t="s">
        <v>958</v>
      </c>
      <c r="B371" s="163">
        <v>1.032</v>
      </c>
      <c r="C371" s="163">
        <v>1.0289999999999999</v>
      </c>
      <c r="D371" s="163">
        <v>1.022</v>
      </c>
      <c r="E371" s="163">
        <v>1.0249999999999999</v>
      </c>
      <c r="F371" s="168">
        <v>915</v>
      </c>
    </row>
    <row r="372" spans="1:6" x14ac:dyDescent="0.2">
      <c r="A372" s="169" t="s">
        <v>959</v>
      </c>
      <c r="B372" s="163">
        <v>1.032</v>
      </c>
      <c r="C372" s="163">
        <v>1.0289999999999999</v>
      </c>
      <c r="D372" s="163">
        <v>1.022</v>
      </c>
      <c r="E372" s="163">
        <v>1.0249999999999999</v>
      </c>
      <c r="F372" s="168">
        <v>916</v>
      </c>
    </row>
    <row r="373" spans="1:6" x14ac:dyDescent="0.2">
      <c r="A373" s="169" t="s">
        <v>960</v>
      </c>
      <c r="B373" s="163">
        <v>1.032</v>
      </c>
      <c r="C373" s="163">
        <v>1.0289999999999999</v>
      </c>
      <c r="D373" s="163">
        <v>1.022</v>
      </c>
      <c r="E373" s="163">
        <v>1.0249999999999999</v>
      </c>
      <c r="F373" s="168">
        <v>917</v>
      </c>
    </row>
    <row r="374" spans="1:6" x14ac:dyDescent="0.2">
      <c r="A374" s="169" t="s">
        <v>961</v>
      </c>
      <c r="B374" s="163">
        <v>1.032</v>
      </c>
      <c r="C374" s="163">
        <v>1.0289999999999999</v>
      </c>
      <c r="D374" s="163">
        <v>1.022</v>
      </c>
      <c r="E374" s="163">
        <v>1.0249999999999999</v>
      </c>
      <c r="F374" s="168">
        <v>918</v>
      </c>
    </row>
    <row r="375" spans="1:6" x14ac:dyDescent="0.2">
      <c r="A375" s="169" t="s">
        <v>962</v>
      </c>
      <c r="B375" s="163">
        <v>1.032</v>
      </c>
      <c r="C375" s="163">
        <v>1.0289999999999999</v>
      </c>
      <c r="D375" s="163">
        <v>1.022</v>
      </c>
      <c r="E375" s="163">
        <v>1.0249999999999999</v>
      </c>
      <c r="F375" s="168">
        <v>919</v>
      </c>
    </row>
    <row r="376" spans="1:6" x14ac:dyDescent="0.2">
      <c r="A376" s="169" t="s">
        <v>963</v>
      </c>
      <c r="B376" s="163">
        <v>1.032</v>
      </c>
      <c r="C376" s="163">
        <v>1.0289999999999999</v>
      </c>
      <c r="D376" s="163">
        <v>1.022</v>
      </c>
      <c r="E376" s="163">
        <v>1.0249999999999999</v>
      </c>
      <c r="F376" s="168">
        <v>920</v>
      </c>
    </row>
    <row r="377" spans="1:6" x14ac:dyDescent="0.2">
      <c r="A377" s="169" t="s">
        <v>964</v>
      </c>
      <c r="B377" s="163">
        <v>1.032</v>
      </c>
      <c r="C377" s="163">
        <v>1.0289999999999999</v>
      </c>
      <c r="D377" s="163">
        <v>1.022</v>
      </c>
      <c r="E377" s="163">
        <v>1.0249999999999999</v>
      </c>
      <c r="F377" s="168">
        <v>921</v>
      </c>
    </row>
    <row r="378" spans="1:6" x14ac:dyDescent="0.2">
      <c r="A378" s="169" t="s">
        <v>965</v>
      </c>
      <c r="B378" s="163">
        <v>1.032</v>
      </c>
      <c r="C378" s="163">
        <v>1.0289999999999999</v>
      </c>
      <c r="D378" s="163">
        <v>1.022</v>
      </c>
      <c r="E378" s="163">
        <v>1.0249999999999999</v>
      </c>
      <c r="F378" s="168">
        <v>922</v>
      </c>
    </row>
    <row r="379" spans="1:6" x14ac:dyDescent="0.2">
      <c r="A379" s="169" t="s">
        <v>966</v>
      </c>
      <c r="B379" s="163">
        <v>1.032</v>
      </c>
      <c r="C379" s="163">
        <v>1.0289999999999999</v>
      </c>
      <c r="D379" s="163">
        <v>1.022</v>
      </c>
      <c r="E379" s="163">
        <v>1.0249999999999999</v>
      </c>
      <c r="F379" s="168">
        <v>923</v>
      </c>
    </row>
    <row r="380" spans="1:6" x14ac:dyDescent="0.2">
      <c r="A380" s="169" t="s">
        <v>967</v>
      </c>
      <c r="B380" s="163">
        <v>1.032</v>
      </c>
      <c r="C380" s="163">
        <v>1.0289999999999999</v>
      </c>
      <c r="D380" s="163">
        <v>1.022</v>
      </c>
      <c r="E380" s="163">
        <v>1.0249999999999999</v>
      </c>
      <c r="F380" s="168">
        <v>924</v>
      </c>
    </row>
    <row r="381" spans="1:6" x14ac:dyDescent="0.2">
      <c r="A381" s="169" t="s">
        <v>968</v>
      </c>
      <c r="B381" s="163">
        <v>1.032</v>
      </c>
      <c r="C381" s="163">
        <v>1.0289999999999999</v>
      </c>
      <c r="D381" s="163">
        <v>1.022</v>
      </c>
      <c r="E381" s="163">
        <v>1.0249999999999999</v>
      </c>
      <c r="F381" s="168">
        <v>925</v>
      </c>
    </row>
    <row r="382" spans="1:6" x14ac:dyDescent="0.2">
      <c r="A382" s="169" t="s">
        <v>969</v>
      </c>
      <c r="B382" s="163">
        <v>1.032</v>
      </c>
      <c r="C382" s="163">
        <v>1.0289999999999999</v>
      </c>
      <c r="D382" s="163">
        <v>1.022</v>
      </c>
      <c r="E382" s="163">
        <v>1.0249999999999999</v>
      </c>
      <c r="F382" s="168">
        <v>926</v>
      </c>
    </row>
    <row r="383" spans="1:6" x14ac:dyDescent="0.2">
      <c r="A383" s="169" t="s">
        <v>970</v>
      </c>
      <c r="B383" s="163">
        <v>1.032</v>
      </c>
      <c r="C383" s="163">
        <v>1.0289999999999999</v>
      </c>
      <c r="D383" s="163">
        <v>1.022</v>
      </c>
      <c r="E383" s="163">
        <v>1.0249999999999999</v>
      </c>
      <c r="F383" s="168">
        <v>927</v>
      </c>
    </row>
    <row r="384" spans="1:6" x14ac:dyDescent="0.2">
      <c r="A384" s="169" t="s">
        <v>971</v>
      </c>
      <c r="B384" s="163">
        <v>1.032</v>
      </c>
      <c r="C384" s="163">
        <v>1.0289999999999999</v>
      </c>
      <c r="D384" s="163">
        <v>1.022</v>
      </c>
      <c r="E384" s="163">
        <v>1.0249999999999999</v>
      </c>
      <c r="F384" s="168">
        <v>928</v>
      </c>
    </row>
    <row r="385" spans="1:6" x14ac:dyDescent="0.2">
      <c r="A385" s="169" t="s">
        <v>972</v>
      </c>
      <c r="B385" s="163">
        <v>1.032</v>
      </c>
      <c r="C385" s="163">
        <v>1.0289999999999999</v>
      </c>
      <c r="D385" s="163">
        <v>1.022</v>
      </c>
      <c r="E385" s="163">
        <v>1.0249999999999999</v>
      </c>
      <c r="F385" s="168">
        <v>929</v>
      </c>
    </row>
    <row r="386" spans="1:6" x14ac:dyDescent="0.2">
      <c r="A386" s="169" t="s">
        <v>973</v>
      </c>
      <c r="B386" s="163">
        <v>1.032</v>
      </c>
      <c r="C386" s="163">
        <v>1.0289999999999999</v>
      </c>
      <c r="D386" s="163">
        <v>1.022</v>
      </c>
      <c r="E386" s="163">
        <v>1.0249999999999999</v>
      </c>
      <c r="F386" s="168">
        <v>930</v>
      </c>
    </row>
    <row r="387" spans="1:6" x14ac:dyDescent="0.2">
      <c r="A387" s="169" t="s">
        <v>974</v>
      </c>
      <c r="B387" s="163">
        <v>1.032</v>
      </c>
      <c r="C387" s="163">
        <v>1.0289999999999999</v>
      </c>
      <c r="D387" s="163">
        <v>1.022</v>
      </c>
      <c r="E387" s="163">
        <v>1.0249999999999999</v>
      </c>
      <c r="F387" s="168">
        <v>931</v>
      </c>
    </row>
    <row r="388" spans="1:6" x14ac:dyDescent="0.2">
      <c r="A388" s="169" t="s">
        <v>975</v>
      </c>
      <c r="B388" s="163">
        <v>1.032</v>
      </c>
      <c r="C388" s="163">
        <v>1.0289999999999999</v>
      </c>
      <c r="D388" s="163">
        <v>1.022</v>
      </c>
      <c r="E388" s="163">
        <v>1.0249999999999999</v>
      </c>
      <c r="F388" s="168">
        <v>932</v>
      </c>
    </row>
    <row r="389" spans="1:6" x14ac:dyDescent="0.2">
      <c r="A389" s="169" t="s">
        <v>976</v>
      </c>
      <c r="B389" s="163">
        <v>1.032</v>
      </c>
      <c r="C389" s="163">
        <v>1.0289999999999999</v>
      </c>
      <c r="D389" s="163">
        <v>1.022</v>
      </c>
      <c r="E389" s="163">
        <v>1.0249999999999999</v>
      </c>
      <c r="F389" s="168">
        <v>933</v>
      </c>
    </row>
    <row r="390" spans="1:6" x14ac:dyDescent="0.2">
      <c r="A390" s="169" t="s">
        <v>977</v>
      </c>
      <c r="B390" s="163">
        <v>1.032</v>
      </c>
      <c r="C390" s="163">
        <v>1.0289999999999999</v>
      </c>
      <c r="D390" s="163">
        <v>1.022</v>
      </c>
      <c r="E390" s="163">
        <v>1.0249999999999999</v>
      </c>
      <c r="F390" s="168">
        <v>934</v>
      </c>
    </row>
    <row r="391" spans="1:6" x14ac:dyDescent="0.2">
      <c r="A391" s="169" t="s">
        <v>978</v>
      </c>
      <c r="B391" s="163">
        <v>1.032</v>
      </c>
      <c r="C391" s="163">
        <v>1.0289999999999999</v>
      </c>
      <c r="D391" s="163">
        <v>1.022</v>
      </c>
      <c r="E391" s="163">
        <v>1.0249999999999999</v>
      </c>
      <c r="F391" s="168">
        <v>935</v>
      </c>
    </row>
    <row r="392" spans="1:6" x14ac:dyDescent="0.2">
      <c r="A392" s="169" t="s">
        <v>979</v>
      </c>
      <c r="B392" s="163">
        <v>1.032</v>
      </c>
      <c r="C392" s="163">
        <v>1.0289999999999999</v>
      </c>
      <c r="D392" s="163">
        <v>1.022</v>
      </c>
      <c r="E392" s="163">
        <v>1.0249999999999999</v>
      </c>
      <c r="F392" s="168">
        <v>936</v>
      </c>
    </row>
    <row r="393" spans="1:6" x14ac:dyDescent="0.2">
      <c r="A393" s="169" t="s">
        <v>980</v>
      </c>
      <c r="B393" s="163">
        <v>1.032</v>
      </c>
      <c r="C393" s="163">
        <v>1.0289999999999999</v>
      </c>
      <c r="D393" s="163">
        <v>1.022</v>
      </c>
      <c r="E393" s="163">
        <v>1.0249999999999999</v>
      </c>
      <c r="F393" s="168">
        <v>937</v>
      </c>
    </row>
    <row r="394" spans="1:6" x14ac:dyDescent="0.2">
      <c r="A394" s="169" t="s">
        <v>981</v>
      </c>
      <c r="B394" s="163">
        <v>1.032</v>
      </c>
      <c r="C394" s="163">
        <v>1.0289999999999999</v>
      </c>
      <c r="D394" s="163">
        <v>1.022</v>
      </c>
      <c r="E394" s="163">
        <v>1.0249999999999999</v>
      </c>
      <c r="F394" s="168">
        <v>938</v>
      </c>
    </row>
    <row r="395" spans="1:6" x14ac:dyDescent="0.2">
      <c r="A395" s="169" t="s">
        <v>982</v>
      </c>
      <c r="B395" s="163">
        <v>1.032</v>
      </c>
      <c r="C395" s="163">
        <v>1.0289999999999999</v>
      </c>
      <c r="D395" s="163">
        <v>1.022</v>
      </c>
      <c r="E395" s="163">
        <v>1.0249999999999999</v>
      </c>
      <c r="F395" s="168">
        <v>939</v>
      </c>
    </row>
    <row r="396" spans="1:6" x14ac:dyDescent="0.2">
      <c r="A396" s="169" t="s">
        <v>983</v>
      </c>
      <c r="B396" s="163">
        <v>1.032</v>
      </c>
      <c r="C396" s="163">
        <v>1.0289999999999999</v>
      </c>
      <c r="D396" s="163">
        <v>1.022</v>
      </c>
      <c r="E396" s="163">
        <v>1.0249999999999999</v>
      </c>
      <c r="F396" s="168">
        <v>940</v>
      </c>
    </row>
    <row r="397" spans="1:6" x14ac:dyDescent="0.2">
      <c r="A397" s="169" t="s">
        <v>984</v>
      </c>
      <c r="B397" s="163">
        <v>1.032</v>
      </c>
      <c r="C397" s="163">
        <v>1.0289999999999999</v>
      </c>
      <c r="D397" s="163">
        <v>1.022</v>
      </c>
      <c r="E397" s="163">
        <v>1.0249999999999999</v>
      </c>
      <c r="F397" s="168">
        <v>941</v>
      </c>
    </row>
    <row r="398" spans="1:6" x14ac:dyDescent="0.2">
      <c r="A398" s="169" t="s">
        <v>985</v>
      </c>
      <c r="B398" s="163">
        <v>1.032</v>
      </c>
      <c r="C398" s="163">
        <v>1.0289999999999999</v>
      </c>
      <c r="D398" s="163">
        <v>1.022</v>
      </c>
      <c r="E398" s="163">
        <v>1.0249999999999999</v>
      </c>
      <c r="F398" s="168">
        <v>942</v>
      </c>
    </row>
    <row r="399" spans="1:6" x14ac:dyDescent="0.2">
      <c r="A399" s="169" t="s">
        <v>986</v>
      </c>
      <c r="B399" s="163">
        <v>1.032</v>
      </c>
      <c r="C399" s="163">
        <v>1.0289999999999999</v>
      </c>
      <c r="D399" s="163">
        <v>1.022</v>
      </c>
      <c r="E399" s="163">
        <v>1.0249999999999999</v>
      </c>
      <c r="F399" s="168">
        <v>943</v>
      </c>
    </row>
    <row r="400" spans="1:6" x14ac:dyDescent="0.2">
      <c r="A400" s="169" t="s">
        <v>987</v>
      </c>
      <c r="B400" s="163">
        <v>1.032</v>
      </c>
      <c r="C400" s="163">
        <v>1.0289999999999999</v>
      </c>
      <c r="D400" s="163">
        <v>1.022</v>
      </c>
      <c r="E400" s="163">
        <v>1.0249999999999999</v>
      </c>
      <c r="F400" s="168">
        <v>944</v>
      </c>
    </row>
    <row r="401" spans="1:6" x14ac:dyDescent="0.2">
      <c r="A401" s="169" t="s">
        <v>988</v>
      </c>
      <c r="B401" s="163">
        <v>1.032</v>
      </c>
      <c r="C401" s="163">
        <v>1.0289999999999999</v>
      </c>
      <c r="D401" s="163">
        <v>1.022</v>
      </c>
      <c r="E401" s="163">
        <v>1.0249999999999999</v>
      </c>
      <c r="F401" s="168">
        <v>945</v>
      </c>
    </row>
    <row r="402" spans="1:6" x14ac:dyDescent="0.2">
      <c r="A402" s="169" t="s">
        <v>989</v>
      </c>
      <c r="B402" s="163">
        <v>1.032</v>
      </c>
      <c r="C402" s="163">
        <v>1.0289999999999999</v>
      </c>
      <c r="D402" s="163">
        <v>1.022</v>
      </c>
      <c r="E402" s="163">
        <v>1.0249999999999999</v>
      </c>
      <c r="F402" s="168">
        <v>946</v>
      </c>
    </row>
    <row r="403" spans="1:6" x14ac:dyDescent="0.2">
      <c r="A403" s="169" t="s">
        <v>990</v>
      </c>
      <c r="B403" s="163">
        <v>1.032</v>
      </c>
      <c r="C403" s="163">
        <v>1.0289999999999999</v>
      </c>
      <c r="D403" s="163">
        <v>1.022</v>
      </c>
      <c r="E403" s="163">
        <v>1.0249999999999999</v>
      </c>
      <c r="F403" s="168">
        <v>947</v>
      </c>
    </row>
    <row r="404" spans="1:6" x14ac:dyDescent="0.2">
      <c r="A404" s="169" t="s">
        <v>991</v>
      </c>
      <c r="B404" s="163">
        <v>1.032</v>
      </c>
      <c r="C404" s="163">
        <v>1.0289999999999999</v>
      </c>
      <c r="D404" s="163">
        <v>1.022</v>
      </c>
      <c r="E404" s="163">
        <v>1.0249999999999999</v>
      </c>
      <c r="F404" s="168">
        <v>948</v>
      </c>
    </row>
    <row r="405" spans="1:6" x14ac:dyDescent="0.2">
      <c r="A405" s="169" t="s">
        <v>992</v>
      </c>
      <c r="B405" s="163">
        <v>1.032</v>
      </c>
      <c r="C405" s="163">
        <v>1.0289999999999999</v>
      </c>
      <c r="D405" s="163">
        <v>1.022</v>
      </c>
      <c r="E405" s="163">
        <v>1.0249999999999999</v>
      </c>
      <c r="F405" s="168">
        <v>949</v>
      </c>
    </row>
    <row r="406" spans="1:6" x14ac:dyDescent="0.2">
      <c r="A406" s="169" t="s">
        <v>993</v>
      </c>
      <c r="B406" s="163">
        <v>1.032</v>
      </c>
      <c r="C406" s="163">
        <v>1.0289999999999999</v>
      </c>
      <c r="D406" s="163">
        <v>1.022</v>
      </c>
      <c r="E406" s="163">
        <v>1.0249999999999999</v>
      </c>
      <c r="F406" s="168">
        <v>950</v>
      </c>
    </row>
    <row r="407" spans="1:6" x14ac:dyDescent="0.2">
      <c r="A407" s="169" t="s">
        <v>994</v>
      </c>
      <c r="B407" s="163">
        <v>1.032</v>
      </c>
      <c r="C407" s="163">
        <v>1.0289999999999999</v>
      </c>
      <c r="D407" s="163">
        <v>1.022</v>
      </c>
      <c r="E407" s="163">
        <v>1.0249999999999999</v>
      </c>
      <c r="F407" s="168">
        <v>951</v>
      </c>
    </row>
    <row r="408" spans="1:6" x14ac:dyDescent="0.2">
      <c r="A408" s="169" t="s">
        <v>995</v>
      </c>
      <c r="B408" s="163">
        <v>1.032</v>
      </c>
      <c r="C408" s="163">
        <v>1.0289999999999999</v>
      </c>
      <c r="D408" s="163">
        <v>1.022</v>
      </c>
      <c r="E408" s="163">
        <v>1.0249999999999999</v>
      </c>
      <c r="F408" s="168">
        <v>952</v>
      </c>
    </row>
    <row r="409" spans="1:6" x14ac:dyDescent="0.2">
      <c r="A409" s="169" t="s">
        <v>996</v>
      </c>
      <c r="B409" s="163">
        <v>1.032</v>
      </c>
      <c r="C409" s="163">
        <v>1.0289999999999999</v>
      </c>
      <c r="D409" s="163">
        <v>1.022</v>
      </c>
      <c r="E409" s="163">
        <v>1.0249999999999999</v>
      </c>
      <c r="F409" s="168">
        <v>953</v>
      </c>
    </row>
    <row r="410" spans="1:6" x14ac:dyDescent="0.2">
      <c r="A410" s="169" t="s">
        <v>997</v>
      </c>
      <c r="B410" s="163">
        <v>1.032</v>
      </c>
      <c r="C410" s="163">
        <v>1.0289999999999999</v>
      </c>
      <c r="D410" s="163">
        <v>1.022</v>
      </c>
      <c r="E410" s="163">
        <v>1.0249999999999999</v>
      </c>
      <c r="F410" s="168">
        <v>954</v>
      </c>
    </row>
    <row r="411" spans="1:6" x14ac:dyDescent="0.2">
      <c r="A411" s="169" t="s">
        <v>998</v>
      </c>
      <c r="B411" s="163">
        <v>1.032</v>
      </c>
      <c r="C411" s="163">
        <v>1.0289999999999999</v>
      </c>
      <c r="D411" s="163">
        <v>1.022</v>
      </c>
      <c r="E411" s="163">
        <v>1.0249999999999999</v>
      </c>
      <c r="F411" s="168">
        <v>955</v>
      </c>
    </row>
    <row r="412" spans="1:6" x14ac:dyDescent="0.2">
      <c r="A412" s="169" t="s">
        <v>999</v>
      </c>
      <c r="B412" s="163">
        <v>1.032</v>
      </c>
      <c r="C412" s="163">
        <v>1.0289999999999999</v>
      </c>
      <c r="D412" s="163">
        <v>1.022</v>
      </c>
      <c r="E412" s="163">
        <v>1.0249999999999999</v>
      </c>
      <c r="F412" s="168">
        <v>956</v>
      </c>
    </row>
    <row r="413" spans="1:6" x14ac:dyDescent="0.2">
      <c r="A413" s="169" t="s">
        <v>1000</v>
      </c>
      <c r="B413" s="163">
        <v>1.032</v>
      </c>
      <c r="C413" s="163">
        <v>1.0289999999999999</v>
      </c>
      <c r="D413" s="163">
        <v>1.022</v>
      </c>
      <c r="E413" s="163">
        <v>1.0249999999999999</v>
      </c>
      <c r="F413" s="168">
        <v>957</v>
      </c>
    </row>
    <row r="414" spans="1:6" x14ac:dyDescent="0.2">
      <c r="A414" s="169" t="s">
        <v>1001</v>
      </c>
      <c r="B414" s="163">
        <v>1.032</v>
      </c>
      <c r="C414" s="163">
        <v>1.0289999999999999</v>
      </c>
      <c r="D414" s="163">
        <v>1.022</v>
      </c>
      <c r="E414" s="163">
        <v>1.0249999999999999</v>
      </c>
      <c r="F414" s="168">
        <v>958</v>
      </c>
    </row>
    <row r="415" spans="1:6" x14ac:dyDescent="0.2">
      <c r="A415" s="169" t="s">
        <v>1002</v>
      </c>
      <c r="B415" s="163">
        <v>1.032</v>
      </c>
      <c r="C415" s="163">
        <v>1.0289999999999999</v>
      </c>
      <c r="D415" s="163">
        <v>1.022</v>
      </c>
      <c r="E415" s="163">
        <v>1.0249999999999999</v>
      </c>
      <c r="F415" s="168">
        <v>959</v>
      </c>
    </row>
    <row r="416" spans="1:6" x14ac:dyDescent="0.2">
      <c r="A416" s="169" t="s">
        <v>1003</v>
      </c>
      <c r="B416" s="163">
        <v>1.032</v>
      </c>
      <c r="C416" s="163">
        <v>1.0289999999999999</v>
      </c>
      <c r="D416" s="163">
        <v>1.022</v>
      </c>
      <c r="E416" s="163">
        <v>1.0249999999999999</v>
      </c>
      <c r="F416" s="168">
        <v>960</v>
      </c>
    </row>
    <row r="417" spans="1:6" x14ac:dyDescent="0.2">
      <c r="A417" s="169" t="s">
        <v>1004</v>
      </c>
      <c r="B417" s="163">
        <v>1.02</v>
      </c>
      <c r="C417" s="163">
        <v>1.02</v>
      </c>
      <c r="D417" s="163">
        <v>1</v>
      </c>
      <c r="E417" s="163">
        <v>1.0189999999999999</v>
      </c>
      <c r="F417" s="168">
        <v>7158</v>
      </c>
    </row>
    <row r="418" spans="1:6" x14ac:dyDescent="0.2">
      <c r="A418" s="169" t="s">
        <v>1005</v>
      </c>
      <c r="B418" s="163">
        <v>1.032</v>
      </c>
      <c r="C418" s="163">
        <v>1.0289999999999999</v>
      </c>
      <c r="D418" s="163">
        <v>1.022</v>
      </c>
      <c r="E418" s="163">
        <v>1.0249999999999999</v>
      </c>
      <c r="F418" s="168" t="s">
        <v>791</v>
      </c>
    </row>
    <row r="419" spans="1:6" x14ac:dyDescent="0.2">
      <c r="A419" s="169" t="s">
        <v>1006</v>
      </c>
      <c r="B419" s="163">
        <v>1.032</v>
      </c>
      <c r="C419" s="163">
        <v>1.0289999999999999</v>
      </c>
      <c r="D419" s="163">
        <v>1.022</v>
      </c>
      <c r="E419" s="163">
        <v>1.0249999999999999</v>
      </c>
      <c r="F419" s="168" t="s">
        <v>791</v>
      </c>
    </row>
    <row r="420" spans="1:6" x14ac:dyDescent="0.2">
      <c r="A420" s="169" t="s">
        <v>1007</v>
      </c>
      <c r="B420" s="163">
        <v>1.032</v>
      </c>
      <c r="C420" s="163">
        <v>1.0289999999999999</v>
      </c>
      <c r="D420" s="163">
        <v>1.022</v>
      </c>
      <c r="E420" s="163">
        <v>1.0249999999999999</v>
      </c>
      <c r="F420" s="168" t="s">
        <v>791</v>
      </c>
    </row>
    <row r="421" spans="1:6" x14ac:dyDescent="0.2">
      <c r="A421" s="169" t="s">
        <v>1008</v>
      </c>
      <c r="B421" s="163">
        <v>1.032</v>
      </c>
      <c r="C421" s="163">
        <v>1.0289999999999999</v>
      </c>
      <c r="D421" s="163">
        <v>1.022</v>
      </c>
      <c r="E421" s="163">
        <v>1.0249999999999999</v>
      </c>
      <c r="F421" s="168" t="s">
        <v>791</v>
      </c>
    </row>
    <row r="422" spans="1:6" x14ac:dyDescent="0.2">
      <c r="A422" s="169" t="s">
        <v>1009</v>
      </c>
      <c r="B422" s="163">
        <v>1.032</v>
      </c>
      <c r="C422" s="163">
        <v>1.0289999999999999</v>
      </c>
      <c r="D422" s="163">
        <v>1.022</v>
      </c>
      <c r="E422" s="163">
        <v>1.0249999999999999</v>
      </c>
      <c r="F422" s="168">
        <v>394</v>
      </c>
    </row>
    <row r="423" spans="1:6" x14ac:dyDescent="0.2">
      <c r="A423" s="169" t="s">
        <v>1010</v>
      </c>
      <c r="B423" s="163">
        <v>1.032</v>
      </c>
      <c r="C423" s="163">
        <v>1.0289999999999999</v>
      </c>
      <c r="D423" s="163">
        <v>1.022</v>
      </c>
      <c r="E423" s="163">
        <v>1.0249999999999999</v>
      </c>
      <c r="F423" s="168" t="s">
        <v>791</v>
      </c>
    </row>
    <row r="424" spans="1:6" x14ac:dyDescent="0.2">
      <c r="A424" s="169" t="s">
        <v>1011</v>
      </c>
      <c r="B424" s="163">
        <v>1.032</v>
      </c>
      <c r="C424" s="163">
        <v>1.0289999999999999</v>
      </c>
      <c r="D424" s="163">
        <v>1.022</v>
      </c>
      <c r="E424" s="163">
        <v>1.0249999999999999</v>
      </c>
      <c r="F424" s="168" t="s">
        <v>791</v>
      </c>
    </row>
    <row r="425" spans="1:6" x14ac:dyDescent="0.2">
      <c r="A425" s="169" t="s">
        <v>1012</v>
      </c>
      <c r="B425" s="163">
        <v>1.032</v>
      </c>
      <c r="C425" s="163">
        <v>1.0289999999999999</v>
      </c>
      <c r="D425" s="163">
        <v>1.022</v>
      </c>
      <c r="E425" s="163">
        <v>1.0249999999999999</v>
      </c>
      <c r="F425" s="168" t="s">
        <v>791</v>
      </c>
    </row>
    <row r="426" spans="1:6" x14ac:dyDescent="0.2">
      <c r="A426" s="169" t="s">
        <v>1013</v>
      </c>
      <c r="B426" s="163">
        <v>1.032</v>
      </c>
      <c r="C426" s="163">
        <v>1.0289999999999999</v>
      </c>
      <c r="D426" s="163">
        <v>1.022</v>
      </c>
      <c r="E426" s="163">
        <v>1.0249999999999999</v>
      </c>
      <c r="F426" s="168" t="s">
        <v>791</v>
      </c>
    </row>
    <row r="427" spans="1:6" x14ac:dyDescent="0.2">
      <c r="A427" s="169" t="s">
        <v>1014</v>
      </c>
      <c r="B427" s="163">
        <v>1.032</v>
      </c>
      <c r="C427" s="163">
        <v>1.0289999999999999</v>
      </c>
      <c r="D427" s="163">
        <v>1.022</v>
      </c>
      <c r="E427" s="163">
        <v>1.0249999999999999</v>
      </c>
      <c r="F427" s="168" t="s">
        <v>791</v>
      </c>
    </row>
    <row r="428" spans="1:6" x14ac:dyDescent="0.2">
      <c r="A428" s="169" t="s">
        <v>1015</v>
      </c>
      <c r="B428" s="163">
        <v>1.0129999999999999</v>
      </c>
      <c r="C428" s="163">
        <v>1.0109999999999999</v>
      </c>
      <c r="D428" s="163">
        <v>1.008</v>
      </c>
      <c r="E428" s="163">
        <v>1.0089999999999999</v>
      </c>
      <c r="F428" s="168" t="s">
        <v>791</v>
      </c>
    </row>
    <row r="429" spans="1:6" x14ac:dyDescent="0.2">
      <c r="A429" s="169" t="s">
        <v>1016</v>
      </c>
      <c r="B429" s="163">
        <v>1.032</v>
      </c>
      <c r="C429" s="163">
        <v>1.0289999999999999</v>
      </c>
      <c r="D429" s="163">
        <v>1.022</v>
      </c>
      <c r="E429" s="163">
        <v>1.0249999999999999</v>
      </c>
      <c r="F429" s="168" t="s">
        <v>791</v>
      </c>
    </row>
    <row r="430" spans="1:6" x14ac:dyDescent="0.2">
      <c r="A430" s="169" t="s">
        <v>1017</v>
      </c>
      <c r="B430" s="163">
        <v>1.032</v>
      </c>
      <c r="C430" s="163">
        <v>1.0289999999999999</v>
      </c>
      <c r="D430" s="163">
        <v>1.022</v>
      </c>
      <c r="E430" s="163">
        <v>1.0249999999999999</v>
      </c>
      <c r="F430" s="168" t="s">
        <v>791</v>
      </c>
    </row>
    <row r="431" spans="1:6" x14ac:dyDescent="0.2">
      <c r="A431" s="169" t="s">
        <v>1018</v>
      </c>
      <c r="B431" s="163">
        <v>1.032</v>
      </c>
      <c r="C431" s="163">
        <v>1.0289999999999999</v>
      </c>
      <c r="D431" s="163">
        <v>1.022</v>
      </c>
      <c r="E431" s="163">
        <v>1.0249999999999999</v>
      </c>
      <c r="F431" s="168" t="s">
        <v>791</v>
      </c>
    </row>
    <row r="432" spans="1:6" x14ac:dyDescent="0.2">
      <c r="A432" s="169" t="s">
        <v>1019</v>
      </c>
      <c r="B432" s="163">
        <v>1.032</v>
      </c>
      <c r="C432" s="163">
        <v>1.0289999999999999</v>
      </c>
      <c r="D432" s="163">
        <v>1.022</v>
      </c>
      <c r="E432" s="163">
        <v>1.0249999999999999</v>
      </c>
      <c r="F432" s="168" t="s">
        <v>791</v>
      </c>
    </row>
    <row r="433" spans="1:6" x14ac:dyDescent="0.2">
      <c r="A433" s="169" t="s">
        <v>1020</v>
      </c>
      <c r="B433" s="163">
        <v>1.0129999999999999</v>
      </c>
      <c r="C433" s="163">
        <v>1.0109999999999999</v>
      </c>
      <c r="D433" s="163">
        <v>1.008</v>
      </c>
      <c r="E433" s="163">
        <v>1.0089999999999999</v>
      </c>
      <c r="F433" s="168" t="s">
        <v>791</v>
      </c>
    </row>
    <row r="434" spans="1:6" x14ac:dyDescent="0.2">
      <c r="A434" s="169" t="s">
        <v>1021</v>
      </c>
      <c r="B434" s="163">
        <v>1.032</v>
      </c>
      <c r="C434" s="163">
        <v>1.0289999999999999</v>
      </c>
      <c r="D434" s="163">
        <v>1.022</v>
      </c>
      <c r="E434" s="163">
        <v>1.0249999999999999</v>
      </c>
      <c r="F434" s="168" t="s">
        <v>791</v>
      </c>
    </row>
    <row r="435" spans="1:6" x14ac:dyDescent="0.2">
      <c r="A435" s="169" t="s">
        <v>1023</v>
      </c>
      <c r="B435" s="163">
        <v>1.032</v>
      </c>
      <c r="C435" s="163">
        <v>1.0289999999999999</v>
      </c>
      <c r="D435" s="163">
        <v>1.022</v>
      </c>
      <c r="E435" s="163">
        <v>1.0249999999999999</v>
      </c>
      <c r="F435" s="168" t="s">
        <v>791</v>
      </c>
    </row>
    <row r="436" spans="1:6" x14ac:dyDescent="0.2">
      <c r="A436" s="169" t="s">
        <v>1024</v>
      </c>
      <c r="B436" s="163">
        <v>1.032</v>
      </c>
      <c r="C436" s="163">
        <v>1.0289999999999999</v>
      </c>
      <c r="D436" s="163">
        <v>1.022</v>
      </c>
      <c r="E436" s="163">
        <v>1.0249999999999999</v>
      </c>
      <c r="F436" s="168" t="s">
        <v>791</v>
      </c>
    </row>
    <row r="437" spans="1:6" x14ac:dyDescent="0.2">
      <c r="A437" s="169" t="s">
        <v>1025</v>
      </c>
      <c r="B437" s="163">
        <v>1.032</v>
      </c>
      <c r="C437" s="163">
        <v>1.0289999999999999</v>
      </c>
      <c r="D437" s="163">
        <v>1.022</v>
      </c>
      <c r="E437" s="163">
        <v>1.0249999999999999</v>
      </c>
      <c r="F437" s="168" t="s">
        <v>791</v>
      </c>
    </row>
    <row r="438" spans="1:6" x14ac:dyDescent="0.2">
      <c r="A438" s="169" t="s">
        <v>1026</v>
      </c>
      <c r="B438" s="163">
        <v>1.032</v>
      </c>
      <c r="C438" s="163">
        <v>1.0289999999999999</v>
      </c>
      <c r="D438" s="163">
        <v>1.022</v>
      </c>
      <c r="E438" s="163">
        <v>1.0249999999999999</v>
      </c>
      <c r="F438" s="168" t="s">
        <v>791</v>
      </c>
    </row>
    <row r="439" spans="1:6" x14ac:dyDescent="0.2">
      <c r="A439" s="169" t="s">
        <v>1027</v>
      </c>
      <c r="B439" s="163">
        <v>1.0129999999999999</v>
      </c>
      <c r="C439" s="163">
        <v>1.0109999999999999</v>
      </c>
      <c r="D439" s="163">
        <v>1.008</v>
      </c>
      <c r="E439" s="163">
        <v>1.0089999999999999</v>
      </c>
      <c r="F439" s="168" t="s">
        <v>791</v>
      </c>
    </row>
    <row r="440" spans="1:6" x14ac:dyDescent="0.2">
      <c r="A440" s="169" t="s">
        <v>1028</v>
      </c>
      <c r="B440" s="163">
        <v>1.032</v>
      </c>
      <c r="C440" s="163">
        <v>1.0289999999999999</v>
      </c>
      <c r="D440" s="163">
        <v>1.022</v>
      </c>
      <c r="E440" s="163">
        <v>1.0249999999999999</v>
      </c>
      <c r="F440" s="168" t="s">
        <v>791</v>
      </c>
    </row>
    <row r="441" spans="1:6" x14ac:dyDescent="0.2">
      <c r="A441" s="169" t="s">
        <v>1029</v>
      </c>
      <c r="B441" s="163">
        <v>1.032</v>
      </c>
      <c r="C441" s="163">
        <v>1.0289999999999999</v>
      </c>
      <c r="D441" s="163">
        <v>1.022</v>
      </c>
      <c r="E441" s="163">
        <v>1.0249999999999999</v>
      </c>
      <c r="F441" s="168" t="s">
        <v>791</v>
      </c>
    </row>
    <row r="442" spans="1:6" x14ac:dyDescent="0.2">
      <c r="A442" s="169" t="s">
        <v>1030</v>
      </c>
      <c r="B442" s="163">
        <v>1.032</v>
      </c>
      <c r="C442" s="163">
        <v>1.0289999999999999</v>
      </c>
      <c r="D442" s="163">
        <v>1.022</v>
      </c>
      <c r="E442" s="163">
        <v>1.0249999999999999</v>
      </c>
      <c r="F442" s="168" t="s">
        <v>791</v>
      </c>
    </row>
    <row r="443" spans="1:6" x14ac:dyDescent="0.2">
      <c r="A443" s="169" t="s">
        <v>1031</v>
      </c>
      <c r="B443" s="163">
        <v>1.032</v>
      </c>
      <c r="C443" s="163">
        <v>1.0289999999999999</v>
      </c>
      <c r="D443" s="163">
        <v>1.022</v>
      </c>
      <c r="E443" s="163">
        <v>1.0249999999999999</v>
      </c>
      <c r="F443" s="168" t="s">
        <v>791</v>
      </c>
    </row>
    <row r="444" spans="1:6" x14ac:dyDescent="0.2">
      <c r="A444" s="169" t="s">
        <v>1032</v>
      </c>
      <c r="B444" s="163">
        <v>1.032</v>
      </c>
      <c r="C444" s="163">
        <v>1.0289999999999999</v>
      </c>
      <c r="D444" s="163">
        <v>1.022</v>
      </c>
      <c r="E444" s="163">
        <v>1.0249999999999999</v>
      </c>
      <c r="F444" s="168" t="s">
        <v>791</v>
      </c>
    </row>
    <row r="445" spans="1:6" x14ac:dyDescent="0.2">
      <c r="A445" s="169" t="s">
        <v>1033</v>
      </c>
      <c r="B445" s="163">
        <v>1.032</v>
      </c>
      <c r="C445" s="163">
        <v>1.0289999999999999</v>
      </c>
      <c r="D445" s="163">
        <v>1.022</v>
      </c>
      <c r="E445" s="163">
        <v>1.0249999999999999</v>
      </c>
      <c r="F445" s="168" t="s">
        <v>791</v>
      </c>
    </row>
    <row r="446" spans="1:6" x14ac:dyDescent="0.2">
      <c r="A446" s="169" t="s">
        <v>1034</v>
      </c>
      <c r="B446" s="163">
        <v>1.032</v>
      </c>
      <c r="C446" s="163">
        <v>1.0289999999999999</v>
      </c>
      <c r="D446" s="163">
        <v>1.022</v>
      </c>
      <c r="E446" s="163">
        <v>1.0249999999999999</v>
      </c>
      <c r="F446" s="168" t="s">
        <v>791</v>
      </c>
    </row>
    <row r="447" spans="1:6" x14ac:dyDescent="0.2">
      <c r="A447" s="169" t="s">
        <v>1035</v>
      </c>
      <c r="B447" s="163">
        <v>1.032</v>
      </c>
      <c r="C447" s="163">
        <v>1.0289999999999999</v>
      </c>
      <c r="D447" s="163">
        <v>1.022</v>
      </c>
      <c r="E447" s="163">
        <v>1.0249999999999999</v>
      </c>
      <c r="F447" s="168" t="s">
        <v>791</v>
      </c>
    </row>
    <row r="448" spans="1:6" x14ac:dyDescent="0.2">
      <c r="A448" s="169" t="s">
        <v>1036</v>
      </c>
      <c r="B448" s="163">
        <v>1.032</v>
      </c>
      <c r="C448" s="163">
        <v>1.0289999999999999</v>
      </c>
      <c r="D448" s="163">
        <v>1.022</v>
      </c>
      <c r="E448" s="163">
        <v>1.0249999999999999</v>
      </c>
      <c r="F448" s="168" t="s">
        <v>791</v>
      </c>
    </row>
    <row r="449" spans="1:6" x14ac:dyDescent="0.2">
      <c r="A449" s="169" t="s">
        <v>1038</v>
      </c>
      <c r="B449" s="163">
        <v>1.032</v>
      </c>
      <c r="C449" s="163">
        <v>1.0289999999999999</v>
      </c>
      <c r="D449" s="163">
        <v>1.022</v>
      </c>
      <c r="E449" s="163">
        <v>1.0249999999999999</v>
      </c>
      <c r="F449" s="168" t="s">
        <v>791</v>
      </c>
    </row>
    <row r="450" spans="1:6" x14ac:dyDescent="0.2">
      <c r="A450" s="169" t="s">
        <v>1039</v>
      </c>
      <c r="B450" s="163">
        <v>1.032</v>
      </c>
      <c r="C450" s="163">
        <v>1.0289999999999999</v>
      </c>
      <c r="D450" s="163">
        <v>1.022</v>
      </c>
      <c r="E450" s="163">
        <v>1.0249999999999999</v>
      </c>
      <c r="F450" s="168" t="s">
        <v>791</v>
      </c>
    </row>
    <row r="451" spans="1:6" x14ac:dyDescent="0.2">
      <c r="A451" s="169" t="s">
        <v>1041</v>
      </c>
      <c r="B451" s="163">
        <v>1.032</v>
      </c>
      <c r="C451" s="163">
        <v>1.0289999999999999</v>
      </c>
      <c r="D451" s="163">
        <v>1.022</v>
      </c>
      <c r="E451" s="163">
        <v>1.0249999999999999</v>
      </c>
      <c r="F451" s="168" t="s">
        <v>791</v>
      </c>
    </row>
    <row r="452" spans="1:6" x14ac:dyDescent="0.2">
      <c r="A452" s="169" t="s">
        <v>1042</v>
      </c>
      <c r="B452" s="163">
        <v>1.032</v>
      </c>
      <c r="C452" s="163">
        <v>1.0289999999999999</v>
      </c>
      <c r="D452" s="163">
        <v>1.022</v>
      </c>
      <c r="E452" s="163">
        <v>1.0249999999999999</v>
      </c>
      <c r="F452" s="168" t="s">
        <v>791</v>
      </c>
    </row>
    <row r="453" spans="1:6" x14ac:dyDescent="0.2">
      <c r="A453" s="169" t="s">
        <v>1043</v>
      </c>
      <c r="B453" s="163">
        <v>1.032</v>
      </c>
      <c r="C453" s="163">
        <v>1.0289999999999999</v>
      </c>
      <c r="D453" s="163">
        <v>1.022</v>
      </c>
      <c r="E453" s="163">
        <v>1.0249999999999999</v>
      </c>
      <c r="F453" s="168" t="s">
        <v>791</v>
      </c>
    </row>
    <row r="454" spans="1:6" x14ac:dyDescent="0.2">
      <c r="A454" s="169" t="s">
        <v>1044</v>
      </c>
      <c r="B454" s="163">
        <v>1.032</v>
      </c>
      <c r="C454" s="163">
        <v>1.0289999999999999</v>
      </c>
      <c r="D454" s="163">
        <v>1.022</v>
      </c>
      <c r="E454" s="163">
        <v>1.0249999999999999</v>
      </c>
      <c r="F454" s="168" t="s">
        <v>791</v>
      </c>
    </row>
    <row r="455" spans="1:6" x14ac:dyDescent="0.2">
      <c r="A455" s="169" t="s">
        <v>1045</v>
      </c>
      <c r="B455" s="163">
        <v>1.032</v>
      </c>
      <c r="C455" s="163">
        <v>1.0289999999999999</v>
      </c>
      <c r="D455" s="163">
        <v>1.022</v>
      </c>
      <c r="E455" s="163">
        <v>1.0249999999999999</v>
      </c>
      <c r="F455" s="168" t="s">
        <v>791</v>
      </c>
    </row>
    <row r="456" spans="1:6" x14ac:dyDescent="0.2">
      <c r="A456" s="169" t="s">
        <v>1046</v>
      </c>
      <c r="B456" s="163">
        <v>1.032</v>
      </c>
      <c r="C456" s="163">
        <v>1.0289999999999999</v>
      </c>
      <c r="D456" s="163">
        <v>1.022</v>
      </c>
      <c r="E456" s="163">
        <v>1.0249999999999999</v>
      </c>
      <c r="F456" s="168" t="s">
        <v>791</v>
      </c>
    </row>
    <row r="457" spans="1:6" x14ac:dyDescent="0.2">
      <c r="A457" s="169" t="s">
        <v>1047</v>
      </c>
      <c r="B457" s="163">
        <v>1.032</v>
      </c>
      <c r="C457" s="163">
        <v>1.0289999999999999</v>
      </c>
      <c r="D457" s="163">
        <v>1.022</v>
      </c>
      <c r="E457" s="163">
        <v>1.0249999999999999</v>
      </c>
      <c r="F457" s="168" t="s">
        <v>791</v>
      </c>
    </row>
    <row r="458" spans="1:6" x14ac:dyDescent="0.2">
      <c r="A458" s="169" t="s">
        <v>1048</v>
      </c>
      <c r="B458" s="163">
        <v>1.032</v>
      </c>
      <c r="C458" s="163">
        <v>1.0289999999999999</v>
      </c>
      <c r="D458" s="163">
        <v>1.022</v>
      </c>
      <c r="E458" s="163">
        <v>1.0249999999999999</v>
      </c>
      <c r="F458" s="168" t="s">
        <v>791</v>
      </c>
    </row>
    <row r="459" spans="1:6" x14ac:dyDescent="0.2">
      <c r="A459" s="169" t="s">
        <v>1049</v>
      </c>
      <c r="B459" s="163">
        <v>1.032</v>
      </c>
      <c r="C459" s="163">
        <v>1.0289999999999999</v>
      </c>
      <c r="D459" s="163">
        <v>1.022</v>
      </c>
      <c r="E459" s="163">
        <v>1.0249999999999999</v>
      </c>
      <c r="F459" s="168" t="s">
        <v>791</v>
      </c>
    </row>
    <row r="460" spans="1:6" x14ac:dyDescent="0.2">
      <c r="A460" s="169" t="s">
        <v>1050</v>
      </c>
      <c r="B460" s="163">
        <v>1.0129999999999999</v>
      </c>
      <c r="C460" s="163">
        <v>1.0109999999999999</v>
      </c>
      <c r="D460" s="163">
        <v>1.008</v>
      </c>
      <c r="E460" s="163">
        <v>1.0089999999999999</v>
      </c>
      <c r="F460" s="168" t="s">
        <v>791</v>
      </c>
    </row>
    <row r="461" spans="1:6" x14ac:dyDescent="0.2">
      <c r="A461" s="169" t="s">
        <v>1051</v>
      </c>
      <c r="B461" s="163">
        <v>1.0129999999999999</v>
      </c>
      <c r="C461" s="163">
        <v>1.0109999999999999</v>
      </c>
      <c r="D461" s="163">
        <v>1.008</v>
      </c>
      <c r="E461" s="163">
        <v>1.0089999999999999</v>
      </c>
      <c r="F461" s="168" t="s">
        <v>791</v>
      </c>
    </row>
    <row r="462" spans="1:6" x14ac:dyDescent="0.2">
      <c r="A462" s="169" t="s">
        <v>1052</v>
      </c>
      <c r="B462" s="163">
        <v>1.032</v>
      </c>
      <c r="C462" s="163">
        <v>1.0289999999999999</v>
      </c>
      <c r="D462" s="163">
        <v>1.022</v>
      </c>
      <c r="E462" s="163">
        <v>1.0249999999999999</v>
      </c>
      <c r="F462" s="168" t="s">
        <v>791</v>
      </c>
    </row>
    <row r="463" spans="1:6" x14ac:dyDescent="0.2">
      <c r="A463" s="169" t="s">
        <v>1054</v>
      </c>
      <c r="B463" s="163">
        <v>1.032</v>
      </c>
      <c r="C463" s="163">
        <v>1.0289999999999999</v>
      </c>
      <c r="D463" s="163">
        <v>1.022</v>
      </c>
      <c r="E463" s="163">
        <v>1.0249999999999999</v>
      </c>
      <c r="F463" s="168" t="s">
        <v>791</v>
      </c>
    </row>
    <row r="464" spans="1:6" x14ac:dyDescent="0.2">
      <c r="A464" s="169" t="s">
        <v>1055</v>
      </c>
      <c r="B464" s="163">
        <v>1.032</v>
      </c>
      <c r="C464" s="163">
        <v>1.0289999999999999</v>
      </c>
      <c r="D464" s="163">
        <v>1.022</v>
      </c>
      <c r="E464" s="163">
        <v>1.0249999999999999</v>
      </c>
      <c r="F464" s="168" t="s">
        <v>791</v>
      </c>
    </row>
    <row r="465" spans="1:6" x14ac:dyDescent="0.2">
      <c r="A465" s="169" t="s">
        <v>1056</v>
      </c>
      <c r="B465" s="163">
        <v>1.032</v>
      </c>
      <c r="C465" s="163">
        <v>1.0289999999999999</v>
      </c>
      <c r="D465" s="163">
        <v>1.022</v>
      </c>
      <c r="E465" s="163">
        <v>1.0249999999999999</v>
      </c>
      <c r="F465" s="168" t="s">
        <v>791</v>
      </c>
    </row>
    <row r="466" spans="1:6" x14ac:dyDescent="0.2">
      <c r="A466" s="169" t="s">
        <v>1057</v>
      </c>
      <c r="B466" s="163">
        <v>1.032</v>
      </c>
      <c r="C466" s="163">
        <v>1.0289999999999999</v>
      </c>
      <c r="D466" s="163">
        <v>1.022</v>
      </c>
      <c r="E466" s="163">
        <v>1.0249999999999999</v>
      </c>
      <c r="F466" s="168" t="s">
        <v>791</v>
      </c>
    </row>
    <row r="467" spans="1:6" x14ac:dyDescent="0.2">
      <c r="A467" s="169" t="s">
        <v>1058</v>
      </c>
      <c r="B467" s="163">
        <v>1.032</v>
      </c>
      <c r="C467" s="163">
        <v>1.0289999999999999</v>
      </c>
      <c r="D467" s="163">
        <v>1.022</v>
      </c>
      <c r="E467" s="163">
        <v>1.0249999999999999</v>
      </c>
      <c r="F467" s="168" t="s">
        <v>791</v>
      </c>
    </row>
    <row r="468" spans="1:6" x14ac:dyDescent="0.2">
      <c r="A468" s="169" t="s">
        <v>1059</v>
      </c>
      <c r="B468" s="163">
        <v>1.0129999999999999</v>
      </c>
      <c r="C468" s="163">
        <v>1.0109999999999999</v>
      </c>
      <c r="D468" s="163">
        <v>1.008</v>
      </c>
      <c r="E468" s="163">
        <v>1.0089999999999999</v>
      </c>
      <c r="F468" s="168" t="s">
        <v>791</v>
      </c>
    </row>
    <row r="469" spans="1:6" x14ac:dyDescent="0.2">
      <c r="A469" s="169" t="s">
        <v>1060</v>
      </c>
      <c r="B469" s="163">
        <v>1.032</v>
      </c>
      <c r="C469" s="163">
        <v>1.0289999999999999</v>
      </c>
      <c r="D469" s="163">
        <v>1.022</v>
      </c>
      <c r="E469" s="163">
        <v>1.0249999999999999</v>
      </c>
      <c r="F469" s="168" t="s">
        <v>791</v>
      </c>
    </row>
    <row r="470" spans="1:6" x14ac:dyDescent="0.2">
      <c r="A470" s="169" t="s">
        <v>1061</v>
      </c>
      <c r="B470" s="163">
        <v>1.032</v>
      </c>
      <c r="C470" s="163">
        <v>1.0289999999999999</v>
      </c>
      <c r="D470" s="163">
        <v>1.022</v>
      </c>
      <c r="E470" s="163">
        <v>1.0249999999999999</v>
      </c>
      <c r="F470" s="168" t="s">
        <v>791</v>
      </c>
    </row>
    <row r="471" spans="1:6" x14ac:dyDescent="0.2">
      <c r="A471" s="169" t="s">
        <v>1062</v>
      </c>
      <c r="B471" s="163">
        <v>1.032</v>
      </c>
      <c r="C471" s="163">
        <v>1.0289999999999999</v>
      </c>
      <c r="D471" s="163">
        <v>1.022</v>
      </c>
      <c r="E471" s="163">
        <v>1.0249999999999999</v>
      </c>
      <c r="F471" s="168" t="s">
        <v>791</v>
      </c>
    </row>
    <row r="472" spans="1:6" x14ac:dyDescent="0.2">
      <c r="A472" s="169" t="s">
        <v>1063</v>
      </c>
      <c r="B472" s="163">
        <v>1.0129999999999999</v>
      </c>
      <c r="C472" s="163">
        <v>1.0109999999999999</v>
      </c>
      <c r="D472" s="163">
        <v>1.008</v>
      </c>
      <c r="E472" s="163">
        <v>1.0089999999999999</v>
      </c>
      <c r="F472" s="168" t="s">
        <v>791</v>
      </c>
    </row>
    <row r="473" spans="1:6" x14ac:dyDescent="0.2">
      <c r="A473" s="169" t="s">
        <v>1064</v>
      </c>
      <c r="B473" s="163">
        <v>1.032</v>
      </c>
      <c r="C473" s="163">
        <v>1.0289999999999999</v>
      </c>
      <c r="D473" s="163">
        <v>1.022</v>
      </c>
      <c r="E473" s="163">
        <v>1.0249999999999999</v>
      </c>
      <c r="F473" s="168" t="s">
        <v>791</v>
      </c>
    </row>
    <row r="474" spans="1:6" x14ac:dyDescent="0.2">
      <c r="A474" s="169" t="s">
        <v>1065</v>
      </c>
      <c r="B474" s="163">
        <v>1.032</v>
      </c>
      <c r="C474" s="163">
        <v>1.0289999999999999</v>
      </c>
      <c r="D474" s="163">
        <v>1.022</v>
      </c>
      <c r="E474" s="163">
        <v>1.0249999999999999</v>
      </c>
      <c r="F474" s="168" t="s">
        <v>791</v>
      </c>
    </row>
    <row r="475" spans="1:6" x14ac:dyDescent="0.2">
      <c r="A475" s="169" t="s">
        <v>1066</v>
      </c>
      <c r="B475" s="163">
        <v>1.032</v>
      </c>
      <c r="C475" s="163">
        <v>1.0289999999999999</v>
      </c>
      <c r="D475" s="163">
        <v>1.022</v>
      </c>
      <c r="E475" s="163">
        <v>1.0249999999999999</v>
      </c>
      <c r="F475" s="168" t="s">
        <v>791</v>
      </c>
    </row>
    <row r="476" spans="1:6" x14ac:dyDescent="0.2">
      <c r="A476" s="169" t="s">
        <v>1067</v>
      </c>
      <c r="B476" s="163">
        <v>1.032</v>
      </c>
      <c r="C476" s="163">
        <v>1.0289999999999999</v>
      </c>
      <c r="D476" s="163">
        <v>1.022</v>
      </c>
      <c r="E476" s="163">
        <v>1.0249999999999999</v>
      </c>
      <c r="F476" s="168" t="s">
        <v>791</v>
      </c>
    </row>
    <row r="477" spans="1:6" x14ac:dyDescent="0.2">
      <c r="A477" s="169" t="s">
        <v>1068</v>
      </c>
      <c r="B477" s="163">
        <v>1.032</v>
      </c>
      <c r="C477" s="163">
        <v>1.0289999999999999</v>
      </c>
      <c r="D477" s="163">
        <v>1.022</v>
      </c>
      <c r="E477" s="163">
        <v>1.0249999999999999</v>
      </c>
      <c r="F477" s="168" t="s">
        <v>791</v>
      </c>
    </row>
    <row r="478" spans="1:6" x14ac:dyDescent="0.2">
      <c r="A478" s="169" t="s">
        <v>1069</v>
      </c>
      <c r="B478" s="163">
        <v>1.032</v>
      </c>
      <c r="C478" s="163">
        <v>1.0289999999999999</v>
      </c>
      <c r="D478" s="163">
        <v>1.022</v>
      </c>
      <c r="E478" s="163">
        <v>1.0249999999999999</v>
      </c>
      <c r="F478" s="168" t="s">
        <v>791</v>
      </c>
    </row>
    <row r="479" spans="1:6" x14ac:dyDescent="0.2">
      <c r="A479" s="169" t="s">
        <v>1070</v>
      </c>
      <c r="B479" s="163">
        <v>1.032</v>
      </c>
      <c r="C479" s="163">
        <v>1.0289999999999999</v>
      </c>
      <c r="D479" s="163">
        <v>1.022</v>
      </c>
      <c r="E479" s="163">
        <v>1.0249999999999999</v>
      </c>
      <c r="F479" s="168" t="s">
        <v>791</v>
      </c>
    </row>
    <row r="480" spans="1:6" x14ac:dyDescent="0.2">
      <c r="A480" s="169" t="s">
        <v>1071</v>
      </c>
      <c r="B480" s="163">
        <v>1.032</v>
      </c>
      <c r="C480" s="163">
        <v>1.0289999999999999</v>
      </c>
      <c r="D480" s="163">
        <v>1.022</v>
      </c>
      <c r="E480" s="163">
        <v>1.0249999999999999</v>
      </c>
      <c r="F480" s="168" t="s">
        <v>791</v>
      </c>
    </row>
    <row r="481" spans="1:6" x14ac:dyDescent="0.2">
      <c r="A481" s="169" t="s">
        <v>1072</v>
      </c>
      <c r="B481" s="163">
        <v>1.032</v>
      </c>
      <c r="C481" s="163">
        <v>1.0289999999999999</v>
      </c>
      <c r="D481" s="163">
        <v>1.022</v>
      </c>
      <c r="E481" s="163">
        <v>1.0249999999999999</v>
      </c>
      <c r="F481" s="168" t="s">
        <v>791</v>
      </c>
    </row>
    <row r="482" spans="1:6" x14ac:dyDescent="0.2">
      <c r="A482" s="169" t="s">
        <v>1073</v>
      </c>
      <c r="B482" s="163">
        <v>1.032</v>
      </c>
      <c r="C482" s="163">
        <v>1.0289999999999999</v>
      </c>
      <c r="D482" s="163">
        <v>1.022</v>
      </c>
      <c r="E482" s="163">
        <v>1.0249999999999999</v>
      </c>
      <c r="F482" s="168" t="s">
        <v>791</v>
      </c>
    </row>
    <row r="483" spans="1:6" x14ac:dyDescent="0.2">
      <c r="A483" s="169" t="s">
        <v>1074</v>
      </c>
      <c r="B483" s="163">
        <v>1.032</v>
      </c>
      <c r="C483" s="163">
        <v>1.0289999999999999</v>
      </c>
      <c r="D483" s="163">
        <v>1.022</v>
      </c>
      <c r="E483" s="163">
        <v>1.0249999999999999</v>
      </c>
      <c r="F483" s="168" t="s">
        <v>791</v>
      </c>
    </row>
    <row r="484" spans="1:6" x14ac:dyDescent="0.2">
      <c r="A484" s="169" t="s">
        <v>1075</v>
      </c>
      <c r="B484" s="163">
        <v>1.032</v>
      </c>
      <c r="C484" s="163">
        <v>1.0289999999999999</v>
      </c>
      <c r="D484" s="163">
        <v>1.022</v>
      </c>
      <c r="E484" s="163">
        <v>1.0249999999999999</v>
      </c>
      <c r="F484" s="168" t="s">
        <v>791</v>
      </c>
    </row>
    <row r="485" spans="1:6" x14ac:dyDescent="0.2">
      <c r="A485" s="169" t="s">
        <v>1076</v>
      </c>
      <c r="B485" s="163">
        <v>1.032</v>
      </c>
      <c r="C485" s="163">
        <v>1.0289999999999999</v>
      </c>
      <c r="D485" s="163">
        <v>1.022</v>
      </c>
      <c r="E485" s="163">
        <v>1.0249999999999999</v>
      </c>
      <c r="F485" s="168" t="s">
        <v>791</v>
      </c>
    </row>
    <row r="486" spans="1:6" x14ac:dyDescent="0.2">
      <c r="A486" s="169" t="s">
        <v>1077</v>
      </c>
      <c r="B486" s="163">
        <v>1.032</v>
      </c>
      <c r="C486" s="163">
        <v>1.0289999999999999</v>
      </c>
      <c r="D486" s="163">
        <v>1.022</v>
      </c>
      <c r="E486" s="163">
        <v>1.0249999999999999</v>
      </c>
      <c r="F486" s="168" t="s">
        <v>791</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A2:E2"/>
    <mergeCell ref="A3:A4"/>
    <mergeCell ref="A11:F11"/>
    <mergeCell ref="A12:F12"/>
    <mergeCell ref="A266:F266"/>
    <mergeCell ref="A23:F23"/>
    <mergeCell ref="A24:F24"/>
    <mergeCell ref="A265:F265"/>
    <mergeCell ref="B8:E8"/>
  </mergeCells>
  <phoneticPr fontId="7"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4"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topLeftCell="B1" zoomScale="80" zoomScaleNormal="80" zoomScaleSheetLayoutView="100" workbookViewId="0">
      <selection activeCell="O6" sqref="O6:O15"/>
    </sheetView>
  </sheetViews>
  <sheetFormatPr defaultRowHeight="27.75" customHeight="1" x14ac:dyDescent="0.2"/>
  <cols>
    <col min="1" max="2" width="18" style="2" customWidth="1"/>
    <col min="3" max="3" width="6.85546875" style="2" bestFit="1"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92</v>
      </c>
      <c r="B1" s="17"/>
      <c r="C1" s="17"/>
      <c r="F1" s="27"/>
      <c r="G1" s="253" t="s">
        <v>567</v>
      </c>
      <c r="H1" s="253"/>
    </row>
    <row r="2" spans="1:15" ht="27.75" customHeight="1" x14ac:dyDescent="0.2">
      <c r="A2" s="247" t="s">
        <v>534</v>
      </c>
      <c r="B2" s="248"/>
      <c r="C2" s="248"/>
      <c r="D2" s="249"/>
      <c r="E2" s="249"/>
      <c r="F2" s="249"/>
      <c r="G2" s="249"/>
      <c r="H2" s="249"/>
      <c r="I2" s="249"/>
      <c r="J2" s="249"/>
      <c r="K2" s="249"/>
      <c r="L2" s="249"/>
      <c r="M2" s="249"/>
      <c r="N2" s="249"/>
      <c r="O2" s="250"/>
    </row>
    <row r="3" spans="1:15" ht="17.25" customHeight="1" x14ac:dyDescent="0.2">
      <c r="A3" s="17"/>
      <c r="B3" s="17"/>
      <c r="C3" s="17"/>
      <c r="F3" s="27"/>
    </row>
    <row r="4" spans="1:15" s="11" customFormat="1" ht="25.5" customHeight="1" x14ac:dyDescent="0.2">
      <c r="A4" s="223" t="str">
        <f>Overview!B4&amp; " - Effective from "&amp;Overview!D4&amp;" - "&amp;Overview!E4&amp;" new designated EHV charges"</f>
        <v>Western Power Distribution (South West) plc - Effective from 1 April 2014 - Final new designated EHV charges</v>
      </c>
      <c r="B4" s="224"/>
      <c r="C4" s="224"/>
      <c r="D4" s="224"/>
      <c r="E4" s="224"/>
      <c r="F4" s="224"/>
      <c r="G4" s="224"/>
      <c r="H4" s="224"/>
      <c r="I4" s="224"/>
      <c r="J4" s="224"/>
      <c r="K4" s="224"/>
      <c r="L4" s="224"/>
      <c r="M4" s="224"/>
      <c r="N4" s="224"/>
      <c r="O4" s="225"/>
    </row>
    <row r="5" spans="1:15" ht="62.25" customHeight="1" x14ac:dyDescent="0.2">
      <c r="A5" s="34" t="s">
        <v>571</v>
      </c>
      <c r="B5" s="34" t="s">
        <v>514</v>
      </c>
      <c r="C5" s="34" t="s">
        <v>574</v>
      </c>
      <c r="D5" s="34" t="s">
        <v>572</v>
      </c>
      <c r="E5" s="34" t="s">
        <v>573</v>
      </c>
      <c r="F5" s="34" t="s">
        <v>515</v>
      </c>
      <c r="G5" s="136" t="s">
        <v>213</v>
      </c>
      <c r="H5" s="136" t="s">
        <v>535</v>
      </c>
      <c r="I5" s="136" t="s">
        <v>493</v>
      </c>
      <c r="J5" s="136" t="s">
        <v>494</v>
      </c>
      <c r="K5" s="136" t="s">
        <v>495</v>
      </c>
      <c r="L5" s="136" t="s">
        <v>536</v>
      </c>
      <c r="M5" s="136" t="s">
        <v>214</v>
      </c>
      <c r="N5" s="136" t="s">
        <v>496</v>
      </c>
      <c r="O5" s="136" t="s">
        <v>497</v>
      </c>
    </row>
    <row r="6" spans="1:15" ht="22.5" customHeight="1" x14ac:dyDescent="0.2">
      <c r="A6" s="91" t="s">
        <v>537</v>
      </c>
      <c r="B6" s="91"/>
      <c r="C6" s="91"/>
      <c r="D6" s="92" t="s">
        <v>538</v>
      </c>
      <c r="E6" s="92"/>
      <c r="F6" s="92"/>
      <c r="G6" s="93"/>
      <c r="H6" s="37"/>
      <c r="I6" s="38"/>
      <c r="J6" s="38"/>
      <c r="K6" s="38"/>
      <c r="L6" s="46"/>
      <c r="M6" s="47"/>
      <c r="N6" s="47"/>
      <c r="O6" s="38"/>
    </row>
    <row r="7" spans="1:15" ht="22.5" customHeight="1" x14ac:dyDescent="0.2">
      <c r="A7" s="91" t="s">
        <v>539</v>
      </c>
      <c r="B7" s="91"/>
      <c r="C7" s="91"/>
      <c r="D7" s="92" t="s">
        <v>548</v>
      </c>
      <c r="E7" s="92"/>
      <c r="F7" s="92"/>
      <c r="G7" s="93"/>
      <c r="H7" s="37"/>
      <c r="I7" s="38"/>
      <c r="J7" s="38"/>
      <c r="K7" s="38"/>
      <c r="L7" s="46"/>
      <c r="M7" s="47"/>
      <c r="N7" s="47"/>
      <c r="O7" s="38"/>
    </row>
    <row r="8" spans="1:15" ht="22.5" customHeight="1" x14ac:dyDescent="0.2">
      <c r="A8" s="91" t="s">
        <v>540</v>
      </c>
      <c r="B8" s="91"/>
      <c r="C8" s="91"/>
      <c r="D8" s="92" t="s">
        <v>549</v>
      </c>
      <c r="E8" s="92"/>
      <c r="F8" s="92"/>
      <c r="G8" s="93"/>
      <c r="H8" s="37"/>
      <c r="I8" s="38"/>
      <c r="J8" s="38"/>
      <c r="K8" s="38"/>
      <c r="L8" s="46"/>
      <c r="M8" s="47"/>
      <c r="N8" s="47"/>
      <c r="O8" s="38"/>
    </row>
    <row r="9" spans="1:15" ht="22.5" customHeight="1" x14ac:dyDescent="0.2">
      <c r="A9" s="91" t="s">
        <v>541</v>
      </c>
      <c r="B9" s="91"/>
      <c r="C9" s="91"/>
      <c r="D9" s="92" t="s">
        <v>550</v>
      </c>
      <c r="E9" s="92"/>
      <c r="F9" s="92"/>
      <c r="G9" s="93"/>
      <c r="H9" s="37"/>
      <c r="I9" s="38"/>
      <c r="J9" s="38"/>
      <c r="K9" s="38"/>
      <c r="L9" s="46"/>
      <c r="M9" s="47"/>
      <c r="N9" s="47"/>
      <c r="O9" s="38"/>
    </row>
    <row r="10" spans="1:15" ht="22.5" customHeight="1" x14ac:dyDescent="0.2">
      <c r="A10" s="91" t="s">
        <v>542</v>
      </c>
      <c r="B10" s="91"/>
      <c r="C10" s="91"/>
      <c r="D10" s="92" t="s">
        <v>551</v>
      </c>
      <c r="E10" s="92"/>
      <c r="F10" s="92"/>
      <c r="G10" s="93"/>
      <c r="H10" s="37"/>
      <c r="I10" s="38"/>
      <c r="J10" s="38"/>
      <c r="K10" s="38"/>
      <c r="L10" s="46"/>
      <c r="M10" s="47"/>
      <c r="N10" s="47"/>
      <c r="O10" s="38"/>
    </row>
    <row r="11" spans="1:15" ht="22.5" customHeight="1" x14ac:dyDescent="0.2">
      <c r="A11" s="91" t="s">
        <v>543</v>
      </c>
      <c r="B11" s="91"/>
      <c r="C11" s="91"/>
      <c r="D11" s="92" t="s">
        <v>552</v>
      </c>
      <c r="E11" s="92"/>
      <c r="F11" s="92"/>
      <c r="G11" s="93"/>
      <c r="H11" s="37"/>
      <c r="I11" s="38"/>
      <c r="J11" s="38"/>
      <c r="K11" s="38"/>
      <c r="L11" s="46"/>
      <c r="M11" s="47"/>
      <c r="N11" s="47"/>
      <c r="O11" s="38"/>
    </row>
    <row r="12" spans="1:15" ht="22.5" customHeight="1" x14ac:dyDescent="0.2">
      <c r="A12" s="91" t="s">
        <v>544</v>
      </c>
      <c r="B12" s="91"/>
      <c r="C12" s="91"/>
      <c r="D12" s="92" t="s">
        <v>553</v>
      </c>
      <c r="E12" s="92"/>
      <c r="F12" s="92"/>
      <c r="G12" s="93"/>
      <c r="H12" s="37"/>
      <c r="I12" s="38"/>
      <c r="J12" s="38"/>
      <c r="K12" s="38"/>
      <c r="L12" s="46"/>
      <c r="M12" s="47"/>
      <c r="N12" s="47"/>
      <c r="O12" s="38"/>
    </row>
    <row r="13" spans="1:15" ht="22.5" customHeight="1" x14ac:dyDescent="0.2">
      <c r="A13" s="91" t="s">
        <v>545</v>
      </c>
      <c r="B13" s="91"/>
      <c r="C13" s="91"/>
      <c r="D13" s="92" t="s">
        <v>554</v>
      </c>
      <c r="E13" s="92"/>
      <c r="F13" s="92"/>
      <c r="G13" s="93"/>
      <c r="H13" s="37"/>
      <c r="I13" s="38"/>
      <c r="J13" s="38"/>
      <c r="K13" s="38"/>
      <c r="L13" s="46"/>
      <c r="M13" s="47"/>
      <c r="N13" s="47"/>
      <c r="O13" s="38"/>
    </row>
    <row r="14" spans="1:15" ht="22.5" customHeight="1" x14ac:dyDescent="0.2">
      <c r="A14" s="91" t="s">
        <v>546</v>
      </c>
      <c r="B14" s="91"/>
      <c r="C14" s="91"/>
      <c r="D14" s="92" t="s">
        <v>555</v>
      </c>
      <c r="E14" s="92"/>
      <c r="F14" s="92"/>
      <c r="G14" s="93"/>
      <c r="H14" s="37"/>
      <c r="I14" s="38"/>
      <c r="J14" s="38"/>
      <c r="K14" s="38"/>
      <c r="L14" s="46"/>
      <c r="M14" s="47"/>
      <c r="N14" s="47"/>
      <c r="O14" s="38"/>
    </row>
    <row r="15" spans="1:15" ht="22.5" customHeight="1" x14ac:dyDescent="0.2">
      <c r="A15" s="91" t="s">
        <v>547</v>
      </c>
      <c r="B15" s="91"/>
      <c r="C15" s="91"/>
      <c r="D15" s="92" t="s">
        <v>556</v>
      </c>
      <c r="E15" s="92"/>
      <c r="F15" s="92"/>
      <c r="G15" s="93"/>
      <c r="H15" s="37"/>
      <c r="I15" s="38"/>
      <c r="J15" s="38"/>
      <c r="K15" s="38"/>
      <c r="L15" s="46"/>
      <c r="M15" s="47"/>
      <c r="N15" s="47"/>
      <c r="O15" s="38"/>
    </row>
    <row r="17" spans="1:17" ht="27.75" customHeight="1" x14ac:dyDescent="0.2">
      <c r="A17" s="251" t="str">
        <f>Overview!B4&amp; " - Effective from "&amp;Overview!D4&amp;" - "&amp;Overview!E4&amp;" new designated EHV line loss factors"</f>
        <v>Western Power Distribution (South West) plc - Effective from 1 April 2014 - Final new designated EHV line loss factors</v>
      </c>
      <c r="B17" s="252"/>
      <c r="C17" s="252"/>
      <c r="D17" s="252"/>
      <c r="E17" s="252"/>
      <c r="F17" s="252"/>
      <c r="G17" s="252"/>
      <c r="H17" s="252"/>
      <c r="I17" s="252"/>
      <c r="J17" s="252"/>
      <c r="K17" s="252"/>
      <c r="L17" s="252"/>
      <c r="M17" s="252"/>
      <c r="N17" s="252"/>
      <c r="O17" s="252"/>
      <c r="P17" s="252"/>
      <c r="Q17" s="252"/>
    </row>
    <row r="18" spans="1:17" ht="62.25" customHeight="1" x14ac:dyDescent="0.2">
      <c r="A18" s="34" t="s">
        <v>571</v>
      </c>
      <c r="B18" s="34" t="s">
        <v>514</v>
      </c>
      <c r="C18" s="34" t="s">
        <v>574</v>
      </c>
      <c r="D18" s="34" t="s">
        <v>572</v>
      </c>
      <c r="E18" s="34" t="s">
        <v>573</v>
      </c>
      <c r="F18" s="34" t="s">
        <v>515</v>
      </c>
      <c r="G18" s="136" t="s">
        <v>213</v>
      </c>
      <c r="H18" s="41" t="s">
        <v>557</v>
      </c>
      <c r="I18" s="41" t="s">
        <v>558</v>
      </c>
      <c r="J18" s="41" t="s">
        <v>559</v>
      </c>
      <c r="K18" s="41" t="s">
        <v>560</v>
      </c>
      <c r="L18" s="41" t="s">
        <v>561</v>
      </c>
      <c r="M18" s="43" t="s">
        <v>562</v>
      </c>
      <c r="N18" s="43" t="s">
        <v>563</v>
      </c>
      <c r="O18" s="43" t="s">
        <v>564</v>
      </c>
      <c r="P18" s="43" t="s">
        <v>565</v>
      </c>
      <c r="Q18" s="43" t="s">
        <v>566</v>
      </c>
    </row>
    <row r="19" spans="1:17" ht="22.5" customHeight="1" x14ac:dyDescent="0.2">
      <c r="A19" s="91" t="s">
        <v>192</v>
      </c>
      <c r="B19" s="91"/>
      <c r="C19" s="91"/>
      <c r="D19" s="92" t="s">
        <v>203</v>
      </c>
      <c r="E19" s="44"/>
      <c r="F19" s="44"/>
      <c r="G19" s="45"/>
      <c r="H19" s="48"/>
      <c r="I19" s="48"/>
      <c r="J19" s="39"/>
      <c r="K19" s="40"/>
      <c r="L19" s="40"/>
      <c r="M19" s="42"/>
      <c r="N19" s="42"/>
      <c r="O19" s="42"/>
      <c r="P19" s="42"/>
      <c r="Q19" s="42"/>
    </row>
    <row r="20" spans="1:17" ht="22.5" customHeight="1" x14ac:dyDescent="0.2">
      <c r="A20" s="91" t="s">
        <v>193</v>
      </c>
      <c r="B20" s="91"/>
      <c r="C20" s="91"/>
      <c r="D20" s="92" t="s">
        <v>204</v>
      </c>
      <c r="E20" s="44"/>
      <c r="F20" s="44"/>
      <c r="G20" s="45"/>
      <c r="H20" s="48"/>
      <c r="I20" s="48"/>
      <c r="J20" s="39"/>
      <c r="K20" s="40"/>
      <c r="L20" s="40"/>
      <c r="M20" s="42"/>
      <c r="N20" s="42"/>
      <c r="O20" s="42"/>
      <c r="P20" s="42"/>
      <c r="Q20" s="42"/>
    </row>
    <row r="21" spans="1:17" ht="22.5" customHeight="1" x14ac:dyDescent="0.2">
      <c r="A21" s="91" t="s">
        <v>194</v>
      </c>
      <c r="B21" s="91"/>
      <c r="C21" s="91"/>
      <c r="D21" s="92" t="s">
        <v>205</v>
      </c>
      <c r="E21" s="44"/>
      <c r="F21" s="44"/>
      <c r="G21" s="45"/>
      <c r="H21" s="48"/>
      <c r="I21" s="48"/>
      <c r="J21" s="39"/>
      <c r="K21" s="40"/>
      <c r="L21" s="40"/>
      <c r="M21" s="42"/>
      <c r="N21" s="42"/>
      <c r="O21" s="42"/>
      <c r="P21" s="42"/>
      <c r="Q21" s="42"/>
    </row>
    <row r="22" spans="1:17" ht="22.5" customHeight="1" x14ac:dyDescent="0.2">
      <c r="A22" s="91" t="s">
        <v>195</v>
      </c>
      <c r="B22" s="91"/>
      <c r="C22" s="91"/>
      <c r="D22" s="92" t="s">
        <v>206</v>
      </c>
      <c r="E22" s="44"/>
      <c r="F22" s="44"/>
      <c r="G22" s="45"/>
      <c r="H22" s="48"/>
      <c r="I22" s="48"/>
      <c r="J22" s="39"/>
      <c r="K22" s="40"/>
      <c r="L22" s="40"/>
      <c r="M22" s="42"/>
      <c r="N22" s="42"/>
      <c r="O22" s="42"/>
      <c r="P22" s="42"/>
      <c r="Q22" s="42"/>
    </row>
    <row r="23" spans="1:17" ht="22.5" customHeight="1" x14ac:dyDescent="0.2">
      <c r="A23" s="91" t="s">
        <v>196</v>
      </c>
      <c r="B23" s="91"/>
      <c r="C23" s="91"/>
      <c r="D23" s="92" t="s">
        <v>207</v>
      </c>
      <c r="E23" s="44"/>
      <c r="F23" s="44"/>
      <c r="G23" s="45"/>
      <c r="H23" s="48"/>
      <c r="I23" s="48"/>
      <c r="J23" s="39"/>
      <c r="K23" s="40"/>
      <c r="L23" s="40"/>
      <c r="M23" s="42"/>
      <c r="N23" s="42"/>
      <c r="O23" s="42"/>
      <c r="P23" s="42"/>
      <c r="Q23" s="42"/>
    </row>
    <row r="24" spans="1:17" ht="22.5" customHeight="1" x14ac:dyDescent="0.2">
      <c r="A24" s="91" t="s">
        <v>197</v>
      </c>
      <c r="B24" s="91"/>
      <c r="C24" s="91"/>
      <c r="D24" s="92" t="s">
        <v>208</v>
      </c>
      <c r="E24" s="44"/>
      <c r="F24" s="44"/>
      <c r="G24" s="45"/>
      <c r="H24" s="48"/>
      <c r="I24" s="48"/>
      <c r="J24" s="39"/>
      <c r="K24" s="40"/>
      <c r="L24" s="40"/>
      <c r="M24" s="42"/>
      <c r="N24" s="42"/>
      <c r="O24" s="42"/>
      <c r="P24" s="42"/>
      <c r="Q24" s="42"/>
    </row>
    <row r="25" spans="1:17" ht="22.5" customHeight="1" x14ac:dyDescent="0.2">
      <c r="A25" s="91" t="s">
        <v>198</v>
      </c>
      <c r="B25" s="91"/>
      <c r="C25" s="91"/>
      <c r="D25" s="92" t="s">
        <v>209</v>
      </c>
      <c r="E25" s="44"/>
      <c r="F25" s="44"/>
      <c r="G25" s="45"/>
      <c r="H25" s="48"/>
      <c r="I25" s="48"/>
      <c r="J25" s="39"/>
      <c r="K25" s="40"/>
      <c r="L25" s="40"/>
      <c r="M25" s="42"/>
      <c r="N25" s="42"/>
      <c r="O25" s="42"/>
      <c r="P25" s="42"/>
      <c r="Q25" s="42"/>
    </row>
    <row r="26" spans="1:17" ht="22.5" customHeight="1" x14ac:dyDescent="0.2">
      <c r="A26" s="91" t="s">
        <v>199</v>
      </c>
      <c r="B26" s="91"/>
      <c r="C26" s="91"/>
      <c r="D26" s="92" t="s">
        <v>210</v>
      </c>
      <c r="E26" s="44"/>
      <c r="F26" s="44"/>
      <c r="G26" s="45"/>
      <c r="H26" s="48"/>
      <c r="I26" s="48"/>
      <c r="J26" s="39"/>
      <c r="K26" s="40"/>
      <c r="L26" s="40"/>
      <c r="M26" s="42"/>
      <c r="N26" s="42"/>
      <c r="O26" s="42"/>
      <c r="P26" s="42"/>
      <c r="Q26" s="42"/>
    </row>
    <row r="27" spans="1:17" ht="22.5" customHeight="1" x14ac:dyDescent="0.2">
      <c r="A27" s="91" t="s">
        <v>200</v>
      </c>
      <c r="B27" s="91"/>
      <c r="C27" s="91"/>
      <c r="D27" s="92" t="s">
        <v>211</v>
      </c>
      <c r="E27" s="44"/>
      <c r="F27" s="44"/>
      <c r="G27" s="45"/>
      <c r="H27" s="48"/>
      <c r="I27" s="48"/>
      <c r="J27" s="39"/>
      <c r="K27" s="40"/>
      <c r="L27" s="40"/>
      <c r="M27" s="42"/>
      <c r="N27" s="42"/>
      <c r="O27" s="42"/>
      <c r="P27" s="42"/>
      <c r="Q27" s="42"/>
    </row>
    <row r="28" spans="1:17" ht="22.5" customHeight="1" x14ac:dyDescent="0.2">
      <c r="A28" s="91" t="s">
        <v>201</v>
      </c>
      <c r="B28" s="91"/>
      <c r="C28" s="91"/>
      <c r="D28" s="92" t="s">
        <v>212</v>
      </c>
      <c r="E28" s="44"/>
      <c r="F28" s="44"/>
      <c r="G28" s="45"/>
      <c r="H28" s="48"/>
      <c r="I28" s="48"/>
      <c r="J28" s="39"/>
      <c r="K28" s="40"/>
      <c r="L28" s="40"/>
      <c r="M28" s="42"/>
      <c r="N28" s="42"/>
      <c r="O28" s="42"/>
      <c r="P28" s="42"/>
      <c r="Q28" s="4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17</vt:i4>
      </vt:variant>
    </vt:vector>
  </HeadingPairs>
  <TitlesOfParts>
    <vt:vector size="28"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Rubin</dc:creator>
  <cp:lastModifiedBy>Richard Ellis</cp:lastModifiedBy>
  <cp:lastPrinted>2013-12-11T16:25:46Z</cp:lastPrinted>
  <dcterms:created xsi:type="dcterms:W3CDTF">2009-11-12T11:38:00Z</dcterms:created>
  <dcterms:modified xsi:type="dcterms:W3CDTF">2014-02-04T16:46:27Z</dcterms:modified>
  <cp:contentStatus/>
</cp:coreProperties>
</file>